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firstSheet="1" activeTab="1"/>
  </bookViews>
  <sheets>
    <sheet name="структура" sheetId="1" r:id="rId1"/>
    <sheet name="расходы по кодам" sheetId="5" r:id="rId2"/>
  </sheets>
  <calcPr calcId="145621"/>
</workbook>
</file>

<file path=xl/calcChain.xml><?xml version="1.0" encoding="utf-8"?>
<calcChain xmlns="http://schemas.openxmlformats.org/spreadsheetml/2006/main">
  <c r="J14" i="5" l="1"/>
  <c r="M14" i="5"/>
  <c r="M13" i="5"/>
  <c r="J7" i="5"/>
  <c r="L6" i="5" l="1"/>
  <c r="H19" i="5"/>
  <c r="H18" i="5"/>
  <c r="H12" i="5"/>
  <c r="E6" i="5"/>
  <c r="F6" i="5"/>
  <c r="G6" i="5"/>
  <c r="D6" i="5"/>
  <c r="K19" i="5"/>
  <c r="L19" i="5"/>
  <c r="L12" i="5"/>
  <c r="D31" i="5"/>
  <c r="M18" i="5" l="1"/>
  <c r="L18" i="5"/>
  <c r="K18" i="5"/>
  <c r="D15" i="5"/>
  <c r="E15" i="5"/>
  <c r="E17" i="5"/>
  <c r="F17" i="5"/>
  <c r="G17" i="5"/>
  <c r="D17" i="5"/>
  <c r="D24" i="5" l="1"/>
  <c r="L16" i="5" l="1"/>
  <c r="K16" i="5"/>
  <c r="K22" i="5" l="1"/>
  <c r="L22" i="5"/>
  <c r="M22" i="5"/>
  <c r="K17" i="5" l="1"/>
  <c r="D26" i="5"/>
  <c r="E26" i="5"/>
  <c r="F26" i="5"/>
  <c r="G26" i="5"/>
  <c r="L26" i="5" l="1"/>
  <c r="K26" i="5"/>
  <c r="F24" i="5"/>
  <c r="G24" i="5"/>
  <c r="G15" i="5" l="1"/>
  <c r="M17" i="5" l="1"/>
  <c r="L17" i="5"/>
  <c r="M30" i="5"/>
  <c r="K6" i="5" l="1"/>
  <c r="L29" i="5"/>
  <c r="K29" i="5"/>
  <c r="M25" i="5"/>
  <c r="L25" i="5"/>
  <c r="K25" i="5"/>
  <c r="L23" i="5"/>
  <c r="K23" i="5"/>
  <c r="L14" i="5"/>
  <c r="K14" i="5"/>
  <c r="L11" i="5"/>
  <c r="M9" i="5"/>
  <c r="L9" i="5"/>
  <c r="K9" i="5"/>
  <c r="M8" i="5"/>
  <c r="L8" i="5"/>
  <c r="K8" i="5"/>
  <c r="M7" i="5"/>
  <c r="L7" i="5"/>
  <c r="K7" i="5"/>
  <c r="G13" i="5"/>
  <c r="F13" i="5"/>
  <c r="D13" i="5"/>
  <c r="E13" i="5"/>
  <c r="D28" i="5"/>
  <c r="F15" i="5"/>
  <c r="K15" i="5"/>
  <c r="G28" i="5"/>
  <c r="F28" i="5"/>
  <c r="E28" i="5"/>
  <c r="E24" i="5"/>
  <c r="G20" i="5"/>
  <c r="F20" i="5"/>
  <c r="E20" i="5"/>
  <c r="G31" i="5" l="1"/>
  <c r="J16" i="5" s="1"/>
  <c r="L15" i="5"/>
  <c r="F31" i="5"/>
  <c r="I11" i="5" s="1"/>
  <c r="E31" i="5"/>
  <c r="H6" i="5" s="1"/>
  <c r="M24" i="5"/>
  <c r="K20" i="5"/>
  <c r="M20" i="5"/>
  <c r="L24" i="5"/>
  <c r="M6" i="5"/>
  <c r="K24" i="5"/>
  <c r="K28" i="5"/>
  <c r="K13" i="5"/>
  <c r="L13" i="5"/>
  <c r="L20" i="5"/>
  <c r="L28" i="5"/>
  <c r="C5" i="1"/>
  <c r="J6" i="5" l="1"/>
  <c r="I16" i="5"/>
  <c r="I7" i="5"/>
  <c r="H10" i="5"/>
  <c r="H16" i="5"/>
  <c r="H17" i="5"/>
  <c r="I30" i="5"/>
  <c r="I6" i="5"/>
  <c r="J8" i="5"/>
  <c r="J30" i="5"/>
  <c r="I8" i="5"/>
  <c r="I10" i="5"/>
  <c r="J10" i="5"/>
  <c r="J26" i="5"/>
  <c r="H26" i="5"/>
  <c r="H23" i="5"/>
  <c r="I26" i="5"/>
  <c r="I15" i="5"/>
  <c r="I20" i="5"/>
  <c r="I14" i="5"/>
  <c r="I9" i="5"/>
  <c r="I22" i="5"/>
  <c r="I23" i="5"/>
  <c r="I18" i="5"/>
  <c r="J23" i="5"/>
  <c r="J22" i="5"/>
  <c r="J20" i="5"/>
  <c r="J11" i="5"/>
  <c r="J9" i="5"/>
  <c r="J18" i="5"/>
  <c r="J15" i="5"/>
  <c r="H7" i="5"/>
  <c r="H22" i="5"/>
  <c r="H20" i="5"/>
  <c r="H15" i="5"/>
  <c r="H11" i="5"/>
  <c r="H9" i="5"/>
  <c r="H8" i="5"/>
  <c r="H14" i="5"/>
  <c r="J24" i="5"/>
  <c r="I24" i="5"/>
  <c r="I13" i="5"/>
  <c r="J17" i="5"/>
  <c r="J28" i="5"/>
  <c r="I17" i="5"/>
  <c r="J13" i="5"/>
  <c r="I28" i="5"/>
  <c r="M31" i="5"/>
  <c r="I31" i="5" l="1"/>
  <c r="J31" i="5"/>
  <c r="H24" i="5" l="1"/>
  <c r="H28" i="5"/>
  <c r="H13" i="5"/>
  <c r="K31" i="5"/>
  <c r="L31" i="5"/>
  <c r="H31" i="5" l="1"/>
</calcChain>
</file>

<file path=xl/sharedStrings.xml><?xml version="1.0" encoding="utf-8"?>
<sst xmlns="http://schemas.openxmlformats.org/spreadsheetml/2006/main" count="68" uniqueCount="68">
  <si>
    <t>тыс.руб</t>
  </si>
  <si>
    <t>Наименование показателей</t>
  </si>
  <si>
    <t>код по КОСГУ</t>
  </si>
  <si>
    <t>2011г</t>
  </si>
  <si>
    <t>уд.вес</t>
  </si>
  <si>
    <t>всего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</si>
  <si>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</si>
  <si>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</si>
  <si>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</si>
  <si>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</si>
  <si>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приобретение работ, услуг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</si>
  <si>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</si>
  <si>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</si>
  <si>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</si>
  <si>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</si>
  <si>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</si>
  <si>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безвозмездные перечисления организациям</t>
  </si>
  <si>
    <t>безвозмездные перечисления государственным и муниципальным организациям</t>
  </si>
  <si>
    <t>безвозмездные перечисления организациям, за исключением государственных и муниципальных организаций</t>
  </si>
  <si>
    <t>безвозмездные перечисления бюджетам</t>
  </si>
  <si>
    <t>перечисления другим бюджетам бюджетной системы РФ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</si>
  <si>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</si>
  <si>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</si>
  <si>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</si>
  <si>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прочие расходы</t>
  </si>
  <si>
    <t>приобретение нефинансовых активов</t>
  </si>
  <si>
    <t>основные средства</t>
  </si>
  <si>
    <t>материальные запасы</t>
  </si>
  <si>
    <t>Приложение №</t>
  </si>
  <si>
    <t>Структура  расходов  по экономическим статьям  за  2011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</si>
  <si>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</si>
  <si>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</si>
  <si>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</si>
  <si>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</si>
  <si>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</si>
  <si>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Мобилизационная и вневойсковая подготовка</t>
  </si>
  <si>
    <t>Национальная экономика</t>
  </si>
  <si>
    <t>Дорожное хозяйство</t>
  </si>
  <si>
    <t>Жилищно-коммунальное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</si>
  <si>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</si>
  <si>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</si>
  <si>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</si>
  <si>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</si>
  <si>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Проект, тыс. руб.</t>
  </si>
  <si>
    <t>Темп роста, %</t>
  </si>
  <si>
    <t>Наименованиеразделов, подразделов</t>
  </si>
  <si>
    <t>РЗ</t>
  </si>
  <si>
    <t>ПР</t>
  </si>
  <si>
    <t>План, тыс.руб.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</si>
  <si>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</si>
  <si>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Национальная оборона</t>
  </si>
  <si>
    <t>Национальная безопасность и правоохранительная деятельность</t>
  </si>
  <si>
    <t>Культура и кинематография</t>
  </si>
  <si>
    <t xml:space="preserve">Культура </t>
  </si>
  <si>
    <t>ФИЗИЧЕСКАЯ КУЛЬТУРА И СПОРТ</t>
  </si>
  <si>
    <t xml:space="preserve">Физическая культура </t>
  </si>
  <si>
    <t>ВСЕГО РАСХОДОВ</t>
  </si>
  <si>
    <t>Обеспечение пожарной безопасности</t>
  </si>
  <si>
    <t>ДРУГИЕ ОБЩЕГОСУДАРСТВЕННЫЕ ВОПРОСЫ</t>
  </si>
  <si>
    <t>Приложение № 2</t>
  </si>
  <si>
    <t>Уд. вес., %</t>
  </si>
  <si>
    <t>2017 к 2016</t>
  </si>
  <si>
    <t>Другие вопросы в области национальной экономики</t>
  </si>
  <si>
    <t>2018 к 2017</t>
  </si>
  <si>
    <t>Структура и динамика  расходов Волчанского сельсовета Доволенского района в 2016-2019 гг по разделам и подразделам</t>
  </si>
  <si>
    <t>2019 к 2018</t>
  </si>
  <si>
    <t>Другие общегосударстенные вопросы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</si>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</sst>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\.00\.000\.0"/>
    <numFmt numFmtId="166" formatCode="00"/>
    <numFmt numFmtId="167" formatCode="#,##0.0"/>
  </numFmts>
  <fonts count="8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167" fontId="2" fillId="2" borderId="2" xfId="1" applyNumberFormat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7" fontId="6" fillId="0" borderId="2" xfId="0" applyNumberFormat="1" applyFont="1" applyBorder="1"/>
    <xf numFmtId="165" fontId="2" fillId="2" borderId="2" xfId="1" applyNumberFormat="1" applyFont="1" applyFill="1" applyBorder="1" applyAlignment="1" applyProtection="1">
      <alignment horizontal="left"/>
      <protection hidden="1"/>
    </xf>
    <xf numFmtId="165" fontId="2" fillId="0" borderId="2" xfId="1" applyNumberFormat="1" applyFont="1" applyFill="1" applyBorder="1" applyAlignment="1" applyProtection="1">
      <alignment horizontal="left"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6" fillId="0" borderId="2" xfId="0" applyNumberFormat="1" applyFont="1" applyFill="1" applyBorder="1"/>
    <xf numFmtId="167" fontId="4" fillId="0" borderId="2" xfId="0" applyNumberFormat="1" applyFont="1" applyFill="1" applyBorder="1"/>
    <xf numFmtId="166" fontId="2" fillId="0" borderId="7" xfId="1" applyNumberFormat="1" applyFont="1" applyFill="1" applyBorder="1" applyAlignment="1" applyProtection="1">
      <protection hidden="1"/>
    </xf>
    <xf numFmtId="165" fontId="5" fillId="0" borderId="2" xfId="1" applyNumberFormat="1" applyFont="1" applyFill="1" applyBorder="1" applyAlignment="1" applyProtection="1">
      <alignment horizontal="left" wrapText="1"/>
      <protection hidden="1"/>
    </xf>
    <xf numFmtId="166" fontId="5" fillId="0" borderId="2" xfId="1" applyNumberFormat="1" applyFont="1" applyFill="1" applyBorder="1" applyAlignment="1" applyProtection="1">
      <protection hidden="1"/>
    </xf>
    <xf numFmtId="167" fontId="5" fillId="0" borderId="2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alignment horizontal="left" wrapText="1"/>
      <protection hidden="1"/>
    </xf>
    <xf numFmtId="166" fontId="5" fillId="0" borderId="7" xfId="1" applyNumberFormat="1" applyFont="1" applyFill="1" applyBorder="1" applyAlignment="1" applyProtection="1">
      <protection hidden="1"/>
    </xf>
    <xf numFmtId="0" fontId="0" fillId="0" borderId="0" xfId="0" applyFont="1"/>
    <xf numFmtId="164" fontId="4" fillId="0" borderId="2" xfId="0" applyNumberFormat="1" applyFont="1" applyBorder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15" sqref="A15"/>
    </sheetView>
  </sheetViews>
  <sheetFormatPr defaultRowHeight="15" x14ac:dyDescent="0.25"/>
  <cols>
    <col min="1" max="1" width="40.85546875" customWidth="1"/>
    <col min="2" max="2" width="13" customWidth="1"/>
    <col min="3" max="3" width="11.7109375" customWidth="1"/>
    <col min="4" max="4" width="14.140625" customWidth="1"/>
  </cols>
  <sheetData>
    <row r="1" spans="1:4" ht="36" customHeight="1" x14ac:dyDescent="0.25">
      <c r="C1" s="29" t="s">
        <v>28</v>
      </c>
      <c r="D1" s="29"/>
    </row>
    <row r="2" spans="1:4" ht="34.5" customHeight="1" x14ac:dyDescent="0.25">
      <c r="A2" s="30" t="s">
        <v>29</v>
      </c>
      <c r="B2" s="30"/>
      <c r="C2" s="30"/>
      <c r="D2" s="30"/>
    </row>
    <row r="3" spans="1:4" x14ac:dyDescent="0.25">
      <c r="A3" s="1"/>
      <c r="B3" s="1"/>
      <c r="C3" s="1"/>
      <c r="D3" s="2" t="s">
        <v>0</v>
      </c>
    </row>
    <row r="4" spans="1:4" ht="25.5" x14ac:dyDescent="0.25">
      <c r="A4" s="3" t="s">
        <v>1</v>
      </c>
      <c r="B4" s="3" t="s">
        <v>2</v>
      </c>
      <c r="C4" s="3" t="s">
        <v>3</v>
      </c>
      <c r="D4" s="3" t="s">
        <v>4</v>
      </c>
    </row>
    <row r="5" spans="1:4" x14ac:dyDescent="0.25">
      <c r="A5" s="4" t="s">
        <v>5</v>
      </c>
      <c r="B5" s="4"/>
      <c r="C5" s="5">
        <f>C6+C10+C17+C22+C25+C26+C20</f>
        <v>0</v>
      </c>
      <c r="D5" s="6">
        <v>100</v>
      </c>
    </row>
    <row r="6" spans="1:4" ht="30.75" customHeight="1" x14ac:dyDescent="0.25">
      <c r="A6" s="4" t="s">
        <v>6</v>
      </c>
      <c r="B6" s="5">
        <v>210</v>
      </c>
      <c r="C6" s="5"/>
      <c r="D6" s="7"/>
    </row>
    <row r="7" spans="1:4" ht="16.5" customHeight="1" x14ac:dyDescent="0.25">
      <c r="A7" s="8" t="s">
        <v>7</v>
      </c>
      <c r="B7" s="9">
        <v>211</v>
      </c>
      <c r="C7" s="9"/>
      <c r="D7" s="7"/>
    </row>
    <row r="8" spans="1:4" ht="17.25" customHeight="1" x14ac:dyDescent="0.25">
      <c r="A8" s="8" t="s">
        <v>8</v>
      </c>
      <c r="B8" s="9">
        <v>212</v>
      </c>
      <c r="C8" s="9"/>
      <c r="D8" s="7"/>
    </row>
    <row r="9" spans="1:4" ht="16.5" customHeight="1" x14ac:dyDescent="0.25">
      <c r="A9" s="8" t="s">
        <v>9</v>
      </c>
      <c r="B9" s="9">
        <v>213</v>
      </c>
      <c r="C9" s="9"/>
      <c r="D9" s="7"/>
    </row>
    <row r="10" spans="1:4" ht="15.75" customHeight="1" x14ac:dyDescent="0.25">
      <c r="A10" s="8" t="s">
        <v>10</v>
      </c>
      <c r="B10" s="9">
        <v>220</v>
      </c>
      <c r="C10" s="9"/>
      <c r="D10" s="7"/>
    </row>
    <row r="11" spans="1:4" ht="15.75" customHeight="1" x14ac:dyDescent="0.25">
      <c r="A11" s="8" t="s">
        <v>11</v>
      </c>
      <c r="B11" s="9">
        <v>221</v>
      </c>
      <c r="C11" s="9"/>
      <c r="D11" s="7"/>
    </row>
    <row r="12" spans="1:4" ht="16.5" customHeight="1" x14ac:dyDescent="0.25">
      <c r="A12" s="8" t="s">
        <v>12</v>
      </c>
      <c r="B12" s="9">
        <v>222</v>
      </c>
      <c r="C12" s="9"/>
      <c r="D12" s="7"/>
    </row>
    <row r="13" spans="1:4" ht="13.5" customHeight="1" x14ac:dyDescent="0.25">
      <c r="A13" s="8" t="s">
        <v>13</v>
      </c>
      <c r="B13" s="9">
        <v>223</v>
      </c>
      <c r="C13" s="9"/>
      <c r="D13" s="7"/>
    </row>
    <row r="14" spans="1:4" x14ac:dyDescent="0.25">
      <c r="A14" s="8"/>
      <c r="B14" s="9">
        <v>224</v>
      </c>
      <c r="C14" s="9"/>
      <c r="D14" s="7"/>
    </row>
    <row r="15" spans="1:4" ht="17.25" customHeight="1" x14ac:dyDescent="0.25">
      <c r="A15" s="8" t="s">
        <v>14</v>
      </c>
      <c r="B15" s="9">
        <v>225</v>
      </c>
      <c r="C15" s="9"/>
      <c r="D15" s="7"/>
    </row>
    <row r="16" spans="1:4" ht="16.5" customHeight="1" x14ac:dyDescent="0.25">
      <c r="A16" s="8" t="s">
        <v>15</v>
      </c>
      <c r="B16" s="9">
        <v>226</v>
      </c>
      <c r="C16" s="9"/>
      <c r="D16" s="7"/>
    </row>
    <row r="17" spans="1:4" ht="17.25" customHeight="1" x14ac:dyDescent="0.25">
      <c r="A17" s="8" t="s">
        <v>16</v>
      </c>
      <c r="B17" s="9">
        <v>240</v>
      </c>
      <c r="C17" s="9"/>
      <c r="D17" s="7"/>
    </row>
    <row r="18" spans="1:4" ht="45" customHeight="1" x14ac:dyDescent="0.25">
      <c r="A18" s="8" t="s">
        <v>17</v>
      </c>
      <c r="B18" s="9">
        <v>241</v>
      </c>
      <c r="C18" s="9"/>
      <c r="D18" s="7"/>
    </row>
    <row r="19" spans="1:4" ht="44.25" customHeight="1" x14ac:dyDescent="0.25">
      <c r="A19" s="8" t="s">
        <v>18</v>
      </c>
      <c r="B19" s="9">
        <v>242</v>
      </c>
      <c r="C19" s="9"/>
      <c r="D19" s="7"/>
    </row>
    <row r="20" spans="1:4" ht="15" customHeight="1" x14ac:dyDescent="0.25">
      <c r="A20" s="8" t="s">
        <v>19</v>
      </c>
      <c r="B20" s="9">
        <v>250</v>
      </c>
      <c r="C20" s="9"/>
      <c r="D20" s="7"/>
    </row>
    <row r="21" spans="1:4" ht="27" customHeight="1" x14ac:dyDescent="0.25">
      <c r="A21" s="8" t="s">
        <v>20</v>
      </c>
      <c r="B21" s="9">
        <v>251</v>
      </c>
      <c r="C21" s="9"/>
      <c r="D21" s="7"/>
    </row>
    <row r="22" spans="1:4" ht="16.5" customHeight="1" x14ac:dyDescent="0.25">
      <c r="A22" s="8" t="s">
        <v>21</v>
      </c>
      <c r="B22" s="9">
        <v>260</v>
      </c>
      <c r="C22" s="9"/>
      <c r="D22" s="7"/>
    </row>
    <row r="23" spans="1:4" ht="17.25" customHeight="1" x14ac:dyDescent="0.25">
      <c r="A23" s="8" t="s">
        <v>22</v>
      </c>
      <c r="B23" s="9">
        <v>262</v>
      </c>
      <c r="C23" s="9"/>
      <c r="D23" s="7"/>
    </row>
    <row r="24" spans="1:4" ht="42" customHeight="1" x14ac:dyDescent="0.25">
      <c r="A24" s="8" t="s">
        <v>23</v>
      </c>
      <c r="B24" s="9">
        <v>263</v>
      </c>
      <c r="C24" s="9"/>
      <c r="D24" s="7"/>
    </row>
    <row r="25" spans="1:4" x14ac:dyDescent="0.25">
      <c r="A25" s="8" t="s">
        <v>24</v>
      </c>
      <c r="B25" s="9">
        <v>290</v>
      </c>
      <c r="C25" s="9"/>
      <c r="D25" s="7"/>
    </row>
    <row r="26" spans="1:4" ht="15.75" customHeight="1" x14ac:dyDescent="0.25">
      <c r="A26" s="8" t="s">
        <v>25</v>
      </c>
      <c r="B26" s="9">
        <v>300</v>
      </c>
      <c r="C26" s="9"/>
      <c r="D26" s="7"/>
    </row>
    <row r="27" spans="1:4" ht="14.25" customHeight="1" x14ac:dyDescent="0.25">
      <c r="A27" s="8" t="s">
        <v>26</v>
      </c>
      <c r="B27" s="9">
        <v>310</v>
      </c>
      <c r="C27" s="9"/>
      <c r="D27" s="7"/>
    </row>
    <row r="28" spans="1:4" ht="15" customHeight="1" x14ac:dyDescent="0.25">
      <c r="A28" s="8" t="s">
        <v>27</v>
      </c>
      <c r="B28" s="9">
        <v>340</v>
      </c>
      <c r="C28" s="9"/>
      <c r="D28" s="7"/>
    </row>
  </sheetData>
  <mergeCells count="2">
    <mergeCell ref="C1:D1"/>
    <mergeCell ref="A2: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0" workbookViewId="0">
      <selection activeCell="A16" sqref="A16"/>
    </sheetView>
  </sheetViews>
  <sheetFormatPr defaultRowHeight="15" x14ac:dyDescent="0.25"/>
  <cols>
    <col min="1" max="1" width="52" customWidth="1"/>
    <col min="2" max="2" width="3.140625" customWidth="1"/>
    <col min="3" max="3" width="3.28515625" customWidth="1"/>
    <col min="4" max="4" width="7.7109375" bestFit="1" customWidth="1"/>
    <col min="5" max="5" width="7.85546875" bestFit="1" customWidth="1"/>
    <col min="6" max="6" width="8.140625" customWidth="1"/>
    <col min="7" max="7" width="7.85546875" bestFit="1" customWidth="1"/>
    <col min="8" max="8" width="6.28515625" customWidth="1"/>
    <col min="9" max="9" width="6.140625" customWidth="1"/>
    <col min="10" max="10" width="6" customWidth="1"/>
    <col min="11" max="11" width="5.85546875" customWidth="1"/>
    <col min="12" max="12" width="5.7109375" customWidth="1"/>
    <col min="13" max="13" width="7.140625" customWidth="1"/>
  </cols>
  <sheetData>
    <row r="1" spans="1:14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31" t="s">
        <v>59</v>
      </c>
      <c r="L1" s="31"/>
      <c r="M1" s="31"/>
    </row>
    <row r="2" spans="1:14" ht="14.25" customHeight="1" x14ac:dyDescent="0.25">
      <c r="A2" s="32" t="s">
        <v>64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4" ht="22.5" customHeight="1" x14ac:dyDescent="0.25">
      <c r="A3" s="33" t="s">
        <v>45</v>
      </c>
      <c r="B3" s="33" t="s">
        <v>46</v>
      </c>
      <c r="C3" s="33" t="s">
        <v>47</v>
      </c>
      <c r="D3" s="11" t="s">
        <v>48</v>
      </c>
      <c r="E3" s="38" t="s">
        <v>43</v>
      </c>
      <c r="F3" s="36"/>
      <c r="G3" s="37"/>
      <c r="H3" s="36" t="s">
        <v>60</v>
      </c>
      <c r="I3" s="36"/>
      <c r="J3" s="37"/>
      <c r="K3" s="38" t="s">
        <v>44</v>
      </c>
      <c r="L3" s="36"/>
      <c r="M3" s="37"/>
    </row>
    <row r="4" spans="1:14" ht="15" customHeight="1" x14ac:dyDescent="0.25">
      <c r="A4" s="34"/>
      <c r="B4" s="34"/>
      <c r="C4" s="34"/>
      <c r="D4" s="33">
        <v>2016</v>
      </c>
      <c r="E4" s="33">
        <v>2017</v>
      </c>
      <c r="F4" s="33">
        <v>2018</v>
      </c>
      <c r="G4" s="33">
        <v>2019</v>
      </c>
      <c r="H4" s="33">
        <v>2017</v>
      </c>
      <c r="I4" s="33">
        <v>2018</v>
      </c>
      <c r="J4" s="33">
        <v>2019</v>
      </c>
      <c r="K4" s="33" t="s">
        <v>61</v>
      </c>
      <c r="L4" s="33" t="s">
        <v>63</v>
      </c>
      <c r="M4" s="33" t="s">
        <v>65</v>
      </c>
    </row>
    <row r="5" spans="1:14" ht="9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ht="13.5" customHeight="1" x14ac:dyDescent="0.25">
      <c r="A6" s="17" t="s">
        <v>30</v>
      </c>
      <c r="B6" s="18">
        <v>1</v>
      </c>
      <c r="C6" s="18">
        <v>0</v>
      </c>
      <c r="D6" s="14">
        <f>D7+D8+D9+D11+D10+D12</f>
        <v>1851.6</v>
      </c>
      <c r="E6" s="14">
        <f t="shared" ref="E6:G6" si="0">E7+E8+E9+E11+E10+E12</f>
        <v>1851.8999999999999</v>
      </c>
      <c r="F6" s="14">
        <f t="shared" si="0"/>
        <v>1591.1</v>
      </c>
      <c r="G6" s="14">
        <f t="shared" si="0"/>
        <v>1591.1</v>
      </c>
      <c r="H6" s="19">
        <f>E6/E31*100</f>
        <v>26.611964534624725</v>
      </c>
      <c r="I6" s="19">
        <f>F6/F31*100</f>
        <v>28.903340660139143</v>
      </c>
      <c r="J6" s="19">
        <f>G6/G31*100</f>
        <v>15.507797270955164</v>
      </c>
      <c r="K6" s="19">
        <f t="shared" ref="K6:M9" si="1">E6/D6*100</f>
        <v>100.01620220349967</v>
      </c>
      <c r="L6" s="19">
        <f>F6/E6*100</f>
        <v>85.91716615368</v>
      </c>
      <c r="M6" s="19">
        <f t="shared" si="1"/>
        <v>100</v>
      </c>
    </row>
    <row r="7" spans="1:14" ht="25.5" customHeight="1" x14ac:dyDescent="0.25">
      <c r="A7" s="25" t="s">
        <v>31</v>
      </c>
      <c r="B7" s="23">
        <v>1</v>
      </c>
      <c r="C7" s="23">
        <v>2</v>
      </c>
      <c r="D7" s="24">
        <v>464.3</v>
      </c>
      <c r="E7" s="24">
        <v>464.3</v>
      </c>
      <c r="F7" s="24">
        <v>464.3</v>
      </c>
      <c r="G7" s="24">
        <v>464.3</v>
      </c>
      <c r="H7" s="20">
        <f>E7*100/E31</f>
        <v>6.6720314992312009</v>
      </c>
      <c r="I7" s="20">
        <f>F7*100/F31</f>
        <v>8.4343039837235914</v>
      </c>
      <c r="J7" s="20">
        <f>G7*100/G31</f>
        <v>4.5253411306042883</v>
      </c>
      <c r="K7" s="20">
        <f t="shared" si="1"/>
        <v>100</v>
      </c>
      <c r="L7" s="20">
        <f t="shared" si="1"/>
        <v>100</v>
      </c>
      <c r="M7" s="20">
        <f t="shared" si="1"/>
        <v>100</v>
      </c>
    </row>
    <row r="8" spans="1:14" ht="38.25" customHeight="1" x14ac:dyDescent="0.25">
      <c r="A8" s="22" t="s">
        <v>32</v>
      </c>
      <c r="B8" s="23">
        <v>1</v>
      </c>
      <c r="C8" s="23">
        <v>4</v>
      </c>
      <c r="D8" s="24">
        <v>1354.3</v>
      </c>
      <c r="E8" s="24">
        <v>1334.6</v>
      </c>
      <c r="F8" s="24">
        <v>1096.8</v>
      </c>
      <c r="G8" s="24">
        <v>1096.8</v>
      </c>
      <c r="H8" s="20">
        <f>E8*100/E31</f>
        <v>19.178318412392763</v>
      </c>
      <c r="I8" s="20">
        <f>F8*100/F31</f>
        <v>19.924067648821957</v>
      </c>
      <c r="J8" s="20">
        <f>G8*100/G31</f>
        <v>10.690058479532164</v>
      </c>
      <c r="K8" s="20">
        <f t="shared" si="1"/>
        <v>98.545373993945205</v>
      </c>
      <c r="L8" s="20">
        <f t="shared" si="1"/>
        <v>82.181927169189279</v>
      </c>
      <c r="M8" s="20">
        <f t="shared" si="1"/>
        <v>100</v>
      </c>
    </row>
    <row r="9" spans="1:14" ht="36.75" customHeight="1" x14ac:dyDescent="0.25">
      <c r="A9" s="22" t="s">
        <v>49</v>
      </c>
      <c r="B9" s="23">
        <v>1</v>
      </c>
      <c r="C9" s="23">
        <v>6</v>
      </c>
      <c r="D9" s="24">
        <v>30</v>
      </c>
      <c r="E9" s="24">
        <v>30</v>
      </c>
      <c r="F9" s="24">
        <v>30</v>
      </c>
      <c r="G9" s="24">
        <v>30</v>
      </c>
      <c r="H9" s="20">
        <f>E9*100/E31</f>
        <v>0.43110261679288397</v>
      </c>
      <c r="I9" s="20">
        <f>F9*100/F31</f>
        <v>0.54496902759359833</v>
      </c>
      <c r="J9" s="20">
        <f>G9*100/G31</f>
        <v>0.29239766081871343</v>
      </c>
      <c r="K9" s="20">
        <f t="shared" si="1"/>
        <v>100</v>
      </c>
      <c r="L9" s="20">
        <f t="shared" si="1"/>
        <v>100</v>
      </c>
      <c r="M9" s="20">
        <f t="shared" si="1"/>
        <v>100</v>
      </c>
    </row>
    <row r="10" spans="1:14" ht="13.5" customHeight="1" x14ac:dyDescent="0.25">
      <c r="A10" s="22" t="s">
        <v>33</v>
      </c>
      <c r="B10" s="23">
        <v>1</v>
      </c>
      <c r="C10" s="23">
        <v>7</v>
      </c>
      <c r="D10" s="24"/>
      <c r="E10" s="24"/>
      <c r="F10" s="24"/>
      <c r="G10" s="24"/>
      <c r="H10" s="20">
        <f>E10/E31*100</f>
        <v>0</v>
      </c>
      <c r="I10" s="20">
        <f>F10/F31*100</f>
        <v>0</v>
      </c>
      <c r="J10" s="20">
        <f>F10/F31*100</f>
        <v>0</v>
      </c>
      <c r="K10" s="20">
        <v>0</v>
      </c>
      <c r="L10" s="20">
        <v>0</v>
      </c>
      <c r="M10" s="20">
        <v>0</v>
      </c>
    </row>
    <row r="11" spans="1:14" ht="14.25" customHeight="1" x14ac:dyDescent="0.25">
      <c r="A11" s="22" t="s">
        <v>34</v>
      </c>
      <c r="B11" s="23">
        <v>1</v>
      </c>
      <c r="C11" s="23">
        <v>11</v>
      </c>
      <c r="D11" s="24"/>
      <c r="E11" s="24">
        <v>20</v>
      </c>
      <c r="F11" s="24"/>
      <c r="G11" s="24"/>
      <c r="H11" s="20">
        <f>E11*100/E31</f>
        <v>0.2874017445285893</v>
      </c>
      <c r="I11" s="20">
        <f>F11*100/F31</f>
        <v>0</v>
      </c>
      <c r="J11" s="20">
        <f>G11*100/G31</f>
        <v>0</v>
      </c>
      <c r="K11" s="20"/>
      <c r="L11" s="20">
        <f t="shared" ref="L11:M15" si="2">F11/E11*100</f>
        <v>0</v>
      </c>
      <c r="M11" s="20"/>
    </row>
    <row r="12" spans="1:14" ht="13.5" customHeight="1" x14ac:dyDescent="0.25">
      <c r="A12" s="22" t="s">
        <v>66</v>
      </c>
      <c r="B12" s="23">
        <v>1</v>
      </c>
      <c r="C12" s="23">
        <v>13</v>
      </c>
      <c r="D12" s="24">
        <v>3</v>
      </c>
      <c r="E12" s="24">
        <v>3</v>
      </c>
      <c r="F12" s="24"/>
      <c r="G12" s="24"/>
      <c r="H12" s="20">
        <f>E12*100/E31</f>
        <v>4.3110261679288393E-2</v>
      </c>
      <c r="I12" s="20"/>
      <c r="J12" s="20"/>
      <c r="K12" s="20"/>
      <c r="L12" s="20">
        <f t="shared" si="2"/>
        <v>0</v>
      </c>
      <c r="M12" s="20"/>
    </row>
    <row r="13" spans="1:14" ht="11.25" customHeight="1" x14ac:dyDescent="0.25">
      <c r="A13" s="17" t="s">
        <v>50</v>
      </c>
      <c r="B13" s="18">
        <v>2</v>
      </c>
      <c r="C13" s="18">
        <v>0</v>
      </c>
      <c r="D13" s="14">
        <f t="shared" ref="D13" si="3">SUM(D14)</f>
        <v>75.3</v>
      </c>
      <c r="E13" s="14">
        <f>SUM(E14)</f>
        <v>80.7</v>
      </c>
      <c r="F13" s="14">
        <f t="shared" ref="F13:G13" si="4">SUM(F14)</f>
        <v>80.7</v>
      </c>
      <c r="G13" s="14">
        <f t="shared" si="4"/>
        <v>80.7</v>
      </c>
      <c r="H13" s="14">
        <f>E13/E31*100</f>
        <v>1.1596660391728579</v>
      </c>
      <c r="I13" s="14">
        <f>F13/F31*100</f>
        <v>1.4659666842267798</v>
      </c>
      <c r="J13" s="14">
        <f>G13/G31*100</f>
        <v>0.78654970760233911</v>
      </c>
      <c r="K13" s="19">
        <f t="shared" ref="K13:K15" si="5">E13/D13*100</f>
        <v>107.17131474103587</v>
      </c>
      <c r="L13" s="19">
        <f t="shared" si="2"/>
        <v>100</v>
      </c>
      <c r="M13" s="19">
        <f t="shared" si="2"/>
        <v>100</v>
      </c>
    </row>
    <row r="14" spans="1:14" ht="13.5" customHeight="1" x14ac:dyDescent="0.25">
      <c r="A14" s="22" t="s">
        <v>35</v>
      </c>
      <c r="B14" s="23">
        <v>2</v>
      </c>
      <c r="C14" s="23">
        <v>3</v>
      </c>
      <c r="D14" s="24">
        <v>75.3</v>
      </c>
      <c r="E14" s="24">
        <v>80.7</v>
      </c>
      <c r="F14" s="24">
        <v>80.7</v>
      </c>
      <c r="G14" s="24">
        <v>80.7</v>
      </c>
      <c r="H14" s="24">
        <f>E14/E31*100</f>
        <v>1.1596660391728579</v>
      </c>
      <c r="I14" s="24">
        <f>F14/F31*100</f>
        <v>1.4659666842267798</v>
      </c>
      <c r="J14" s="24">
        <f>G14/G31*100</f>
        <v>0.78654970760233911</v>
      </c>
      <c r="K14" s="20">
        <f t="shared" si="5"/>
        <v>107.17131474103587</v>
      </c>
      <c r="L14" s="20">
        <f t="shared" si="2"/>
        <v>100</v>
      </c>
      <c r="M14" s="20">
        <f t="shared" si="2"/>
        <v>100</v>
      </c>
    </row>
    <row r="15" spans="1:14" ht="24" customHeight="1" x14ac:dyDescent="0.25">
      <c r="A15" s="17" t="s">
        <v>51</v>
      </c>
      <c r="B15" s="18">
        <v>3</v>
      </c>
      <c r="C15" s="18">
        <v>0</v>
      </c>
      <c r="D15" s="14">
        <f>SUM(D16)</f>
        <v>20</v>
      </c>
      <c r="E15" s="14">
        <f>SUM(E16)</f>
        <v>36.299999999999997</v>
      </c>
      <c r="F15" s="14">
        <f t="shared" ref="F15" si="6">SUM(F16)</f>
        <v>0</v>
      </c>
      <c r="G15" s="14">
        <f>SUM(G16)</f>
        <v>0</v>
      </c>
      <c r="H15" s="28">
        <f>E15/E31*100</f>
        <v>0.52163416631938964</v>
      </c>
      <c r="I15" s="28">
        <f>F15/F31*100</f>
        <v>0</v>
      </c>
      <c r="J15" s="28">
        <f>G15/G31*100</f>
        <v>0</v>
      </c>
      <c r="K15" s="19">
        <f t="shared" si="5"/>
        <v>181.5</v>
      </c>
      <c r="L15" s="19">
        <f t="shared" si="2"/>
        <v>0</v>
      </c>
      <c r="M15" s="19"/>
      <c r="N15" s="27"/>
    </row>
    <row r="16" spans="1:14" ht="11.25" customHeight="1" x14ac:dyDescent="0.25">
      <c r="A16" s="22" t="s">
        <v>57</v>
      </c>
      <c r="B16" s="23">
        <v>3</v>
      </c>
      <c r="C16" s="23">
        <v>10</v>
      </c>
      <c r="D16" s="24">
        <v>20</v>
      </c>
      <c r="E16" s="24">
        <v>36.299999999999997</v>
      </c>
      <c r="F16" s="24"/>
      <c r="G16" s="24"/>
      <c r="H16" s="24">
        <f>E16/E31*100</f>
        <v>0.52163416631938964</v>
      </c>
      <c r="I16" s="24">
        <f>F16/F31*100</f>
        <v>0</v>
      </c>
      <c r="J16" s="24">
        <f>G16/G31*100</f>
        <v>0</v>
      </c>
      <c r="K16" s="20">
        <f>E16/D16*100</f>
        <v>181.5</v>
      </c>
      <c r="L16" s="20">
        <f t="shared" ref="L16" si="7">F16/E16*100</f>
        <v>0</v>
      </c>
      <c r="M16" s="20"/>
      <c r="N16" s="27"/>
    </row>
    <row r="17" spans="1:14" ht="13.5" customHeight="1" x14ac:dyDescent="0.25">
      <c r="A17" s="17" t="s">
        <v>36</v>
      </c>
      <c r="B17" s="18">
        <v>4</v>
      </c>
      <c r="C17" s="18">
        <v>0</v>
      </c>
      <c r="D17" s="14">
        <f>D18+D19</f>
        <v>2353.5</v>
      </c>
      <c r="E17" s="14">
        <f t="shared" ref="E17:G17" si="8">E18+E19</f>
        <v>907</v>
      </c>
      <c r="F17" s="14">
        <f t="shared" si="8"/>
        <v>3341.5</v>
      </c>
      <c r="G17" s="14">
        <f t="shared" si="8"/>
        <v>6805</v>
      </c>
      <c r="H17" s="14">
        <f>E17/E31*100</f>
        <v>13.033669114371524</v>
      </c>
      <c r="I17" s="14">
        <f>F17/F31*100</f>
        <v>60.700466856800297</v>
      </c>
      <c r="J17" s="14">
        <f>G17/G31*100</f>
        <v>66.325536062378163</v>
      </c>
      <c r="K17" s="20">
        <f>E17/D17*100</f>
        <v>38.53834714255364</v>
      </c>
      <c r="L17" s="19">
        <f>F17/E17*100</f>
        <v>368.41234840132302</v>
      </c>
      <c r="M17" s="19">
        <f>G17/F17*100</f>
        <v>203.65105491545714</v>
      </c>
      <c r="N17" s="27"/>
    </row>
    <row r="18" spans="1:14" ht="13.5" customHeight="1" x14ac:dyDescent="0.25">
      <c r="A18" s="22" t="s">
        <v>37</v>
      </c>
      <c r="B18" s="23">
        <v>4</v>
      </c>
      <c r="C18" s="23">
        <v>9</v>
      </c>
      <c r="D18" s="24">
        <v>2296.6</v>
      </c>
      <c r="E18" s="24">
        <v>805</v>
      </c>
      <c r="F18" s="24">
        <v>3341.5</v>
      </c>
      <c r="G18" s="24">
        <v>6805</v>
      </c>
      <c r="H18" s="14">
        <f>E18/E31*100</f>
        <v>11.56792021727572</v>
      </c>
      <c r="I18" s="14">
        <f>F18/F31*100</f>
        <v>60.700466856800297</v>
      </c>
      <c r="J18" s="14">
        <f>G18/G31*100</f>
        <v>66.325536062378163</v>
      </c>
      <c r="K18" s="20">
        <f>E18/D18*100</f>
        <v>35.051815727597315</v>
      </c>
      <c r="L18" s="19">
        <f>F18/E18*100</f>
        <v>415.09316770186342</v>
      </c>
      <c r="M18" s="19">
        <f>G18/F18*100</f>
        <v>203.65105491545714</v>
      </c>
      <c r="N18" s="27"/>
    </row>
    <row r="19" spans="1:14" ht="13.5" customHeight="1" x14ac:dyDescent="0.25">
      <c r="A19" s="22" t="s">
        <v>62</v>
      </c>
      <c r="B19" s="23">
        <v>4</v>
      </c>
      <c r="C19" s="23">
        <v>12</v>
      </c>
      <c r="D19" s="24">
        <v>56.9</v>
      </c>
      <c r="E19" s="24">
        <v>102</v>
      </c>
      <c r="F19" s="24"/>
      <c r="G19" s="24"/>
      <c r="H19" s="14">
        <f>E19/E31*100</f>
        <v>1.4657488970958055</v>
      </c>
      <c r="I19" s="14"/>
      <c r="J19" s="14"/>
      <c r="K19" s="20">
        <f>E19/D19*100</f>
        <v>179.26186291739893</v>
      </c>
      <c r="L19" s="19">
        <f>F19/E19*100</f>
        <v>0</v>
      </c>
      <c r="M19" s="19"/>
      <c r="N19" s="27"/>
    </row>
    <row r="20" spans="1:14" x14ac:dyDescent="0.25">
      <c r="A20" s="17" t="s">
        <v>38</v>
      </c>
      <c r="B20" s="18">
        <v>5</v>
      </c>
      <c r="C20" s="18">
        <v>0</v>
      </c>
      <c r="D20" s="14">
        <v>1112</v>
      </c>
      <c r="E20" s="14">
        <f>SUM(E22:E23)</f>
        <v>655.4</v>
      </c>
      <c r="F20" s="14">
        <f>SUM(F22:F23)</f>
        <v>0</v>
      </c>
      <c r="G20" s="14">
        <f>SUM(G22:G23)</f>
        <v>0</v>
      </c>
      <c r="H20" s="14">
        <f>E20/E31*100</f>
        <v>9.4181551682018707</v>
      </c>
      <c r="I20" s="14">
        <f>F20/F31*100</f>
        <v>0</v>
      </c>
      <c r="J20" s="14">
        <f>G20/G31*100</f>
        <v>0</v>
      </c>
      <c r="K20" s="19">
        <f t="shared" ref="K20:K29" si="9">E20/D20*100</f>
        <v>58.938848920863308</v>
      </c>
      <c r="L20" s="19">
        <f t="shared" ref="L20:L29" si="10">F20/E20*100</f>
        <v>0</v>
      </c>
      <c r="M20" s="19" t="e">
        <f t="shared" ref="M20:M25" si="11">G20/F20*100</f>
        <v>#DIV/0!</v>
      </c>
      <c r="N20" s="27"/>
    </row>
    <row r="21" spans="1:14" x14ac:dyDescent="0.25">
      <c r="A21" s="22" t="s">
        <v>67</v>
      </c>
      <c r="B21" s="23">
        <v>5</v>
      </c>
      <c r="C21" s="23">
        <v>1</v>
      </c>
      <c r="D21" s="24">
        <v>300</v>
      </c>
      <c r="E21" s="14"/>
      <c r="F21" s="14"/>
      <c r="G21" s="14"/>
      <c r="H21" s="14"/>
      <c r="I21" s="14"/>
      <c r="J21" s="14"/>
      <c r="K21" s="19"/>
      <c r="L21" s="19"/>
      <c r="M21" s="19"/>
      <c r="N21" s="27"/>
    </row>
    <row r="22" spans="1:14" x14ac:dyDescent="0.25">
      <c r="A22" s="22" t="s">
        <v>39</v>
      </c>
      <c r="B22" s="23">
        <v>5</v>
      </c>
      <c r="C22" s="23">
        <v>2</v>
      </c>
      <c r="D22" s="24">
        <v>716.9</v>
      </c>
      <c r="E22" s="24">
        <v>481.8</v>
      </c>
      <c r="F22" s="24"/>
      <c r="G22" s="24"/>
      <c r="H22" s="24">
        <f>E22*100/E31</f>
        <v>6.9235080256937165</v>
      </c>
      <c r="I22" s="24">
        <f>F22*100/F31</f>
        <v>0</v>
      </c>
      <c r="J22" s="24">
        <f>G22*100/G31</f>
        <v>0</v>
      </c>
      <c r="K22" s="20">
        <f>E22/D22*100</f>
        <v>67.206025945041148</v>
      </c>
      <c r="L22" s="20">
        <f t="shared" ref="L22" si="12">F22/E22*100</f>
        <v>0</v>
      </c>
      <c r="M22" s="20" t="e">
        <f t="shared" ref="M22" si="13">G22/F22*100</f>
        <v>#DIV/0!</v>
      </c>
      <c r="N22" s="27"/>
    </row>
    <row r="23" spans="1:14" x14ac:dyDescent="0.25">
      <c r="A23" s="22" t="s">
        <v>40</v>
      </c>
      <c r="B23" s="23">
        <v>5</v>
      </c>
      <c r="C23" s="23">
        <v>3</v>
      </c>
      <c r="D23" s="24">
        <v>95</v>
      </c>
      <c r="E23" s="24">
        <v>173.6</v>
      </c>
      <c r="F23" s="24"/>
      <c r="G23" s="24"/>
      <c r="H23" s="24">
        <f>E23*100/E31</f>
        <v>2.4946471425081551</v>
      </c>
      <c r="I23" s="24">
        <f>F23*100/F31</f>
        <v>0</v>
      </c>
      <c r="J23" s="24">
        <f>G23*100/G31</f>
        <v>0</v>
      </c>
      <c r="K23" s="20">
        <f t="shared" si="9"/>
        <v>182.73684210526315</v>
      </c>
      <c r="L23" s="20">
        <f t="shared" si="10"/>
        <v>0</v>
      </c>
      <c r="M23" s="20"/>
      <c r="N23" s="27"/>
    </row>
    <row r="24" spans="1:14" ht="12.75" customHeight="1" x14ac:dyDescent="0.25">
      <c r="A24" s="17" t="s">
        <v>52</v>
      </c>
      <c r="B24" s="18">
        <v>8</v>
      </c>
      <c r="C24" s="18">
        <v>0</v>
      </c>
      <c r="D24" s="14">
        <f>SUM(D25)</f>
        <v>3423.4</v>
      </c>
      <c r="E24" s="14">
        <f>SUM(E25)</f>
        <v>3183.6</v>
      </c>
      <c r="F24" s="14">
        <f t="shared" ref="F24:G24" si="14">SUM(F25)</f>
        <v>418.5</v>
      </c>
      <c r="G24" s="14">
        <f t="shared" si="14"/>
        <v>1634.6</v>
      </c>
      <c r="H24" s="14">
        <f>E24/E31*100</f>
        <v>45.748609694060846</v>
      </c>
      <c r="I24" s="14">
        <f>F24/F31*100</f>
        <v>7.6023179349306966</v>
      </c>
      <c r="J24" s="14">
        <f>G24/G31*100</f>
        <v>15.9317738791423</v>
      </c>
      <c r="K24" s="19">
        <f t="shared" si="9"/>
        <v>92.995267862359057</v>
      </c>
      <c r="L24" s="19">
        <f t="shared" si="10"/>
        <v>13.145495665284585</v>
      </c>
      <c r="M24" s="19">
        <f>G24/F24*100</f>
        <v>390.58542413381122</v>
      </c>
      <c r="N24" s="27"/>
    </row>
    <row r="25" spans="1:14" ht="12.75" customHeight="1" x14ac:dyDescent="0.25">
      <c r="A25" s="22" t="s">
        <v>53</v>
      </c>
      <c r="B25" s="23">
        <v>8</v>
      </c>
      <c r="C25" s="23">
        <v>1</v>
      </c>
      <c r="D25" s="24">
        <v>3423.4</v>
      </c>
      <c r="E25" s="24">
        <v>3183.6</v>
      </c>
      <c r="F25" s="24">
        <v>418.5</v>
      </c>
      <c r="G25" s="24">
        <v>1634.6</v>
      </c>
      <c r="H25" s="24"/>
      <c r="I25" s="24"/>
      <c r="J25" s="24"/>
      <c r="K25" s="20">
        <f t="shared" si="9"/>
        <v>92.995267862359057</v>
      </c>
      <c r="L25" s="20">
        <f t="shared" si="10"/>
        <v>13.145495665284585</v>
      </c>
      <c r="M25" s="20">
        <f t="shared" si="11"/>
        <v>390.58542413381122</v>
      </c>
      <c r="N25" s="27"/>
    </row>
    <row r="26" spans="1:14" ht="12.75" customHeight="1" x14ac:dyDescent="0.25">
      <c r="A26" s="17" t="s">
        <v>41</v>
      </c>
      <c r="B26" s="18">
        <v>10</v>
      </c>
      <c r="C26" s="18">
        <v>0</v>
      </c>
      <c r="D26" s="14">
        <f>SUM(D27:D27)</f>
        <v>228.8</v>
      </c>
      <c r="E26" s="14">
        <f>SUM(E27:E27)</f>
        <v>236</v>
      </c>
      <c r="F26" s="14">
        <f>SUM(F27:F27)</f>
        <v>0</v>
      </c>
      <c r="G26" s="14">
        <f>SUM(G27:G27)</f>
        <v>0</v>
      </c>
      <c r="H26" s="14">
        <f>E26/E31*100</f>
        <v>3.3913405854373537</v>
      </c>
      <c r="I26" s="14">
        <f>F26/F31*100</f>
        <v>0</v>
      </c>
      <c r="J26" s="14">
        <f>G26/G31*100</f>
        <v>0</v>
      </c>
      <c r="K26" s="20">
        <f>E26/D26*100</f>
        <v>103.14685314685315</v>
      </c>
      <c r="L26" s="20">
        <f t="shared" si="10"/>
        <v>0</v>
      </c>
      <c r="M26" s="20"/>
      <c r="N26" s="27"/>
    </row>
    <row r="27" spans="1:14" ht="12.75" customHeight="1" x14ac:dyDescent="0.25">
      <c r="A27" s="22" t="s">
        <v>42</v>
      </c>
      <c r="B27" s="23">
        <v>10</v>
      </c>
      <c r="C27" s="23">
        <v>1</v>
      </c>
      <c r="D27" s="24">
        <v>228.8</v>
      </c>
      <c r="E27" s="24">
        <v>236</v>
      </c>
      <c r="F27" s="24"/>
      <c r="G27" s="24"/>
      <c r="H27" s="24"/>
      <c r="I27" s="24"/>
      <c r="J27" s="24"/>
      <c r="K27" s="20"/>
      <c r="L27" s="20"/>
      <c r="M27" s="20"/>
      <c r="N27" s="27"/>
    </row>
    <row r="28" spans="1:14" ht="13.5" customHeight="1" x14ac:dyDescent="0.25">
      <c r="A28" s="17" t="s">
        <v>54</v>
      </c>
      <c r="B28" s="18">
        <v>11</v>
      </c>
      <c r="C28" s="21">
        <v>0</v>
      </c>
      <c r="D28" s="14">
        <f>SUM(D29:D29)</f>
        <v>10</v>
      </c>
      <c r="E28" s="14">
        <f>SUM(E29:E29)</f>
        <v>8</v>
      </c>
      <c r="F28" s="14">
        <f>SUM(F29:F29)</f>
        <v>0</v>
      </c>
      <c r="G28" s="14">
        <f>SUM(G29:G29)</f>
        <v>0</v>
      </c>
      <c r="H28" s="14">
        <f>E28/E31*100</f>
        <v>0.11496069781143571</v>
      </c>
      <c r="I28" s="14">
        <f>F28/F31*100</f>
        <v>0</v>
      </c>
      <c r="J28" s="14">
        <f>G28/G31*100</f>
        <v>0</v>
      </c>
      <c r="K28" s="19">
        <f t="shared" si="9"/>
        <v>80</v>
      </c>
      <c r="L28" s="19">
        <f t="shared" si="10"/>
        <v>0</v>
      </c>
      <c r="M28" s="19"/>
      <c r="N28" s="27"/>
    </row>
    <row r="29" spans="1:14" ht="12.75" customHeight="1" x14ac:dyDescent="0.25">
      <c r="A29" s="22" t="s">
        <v>55</v>
      </c>
      <c r="B29" s="23">
        <v>11</v>
      </c>
      <c r="C29" s="26">
        <v>1</v>
      </c>
      <c r="D29" s="24">
        <v>10</v>
      </c>
      <c r="E29" s="24">
        <v>8</v>
      </c>
      <c r="F29" s="24"/>
      <c r="G29" s="24"/>
      <c r="H29" s="14"/>
      <c r="I29" s="24"/>
      <c r="J29" s="24"/>
      <c r="K29" s="20">
        <f t="shared" si="9"/>
        <v>80</v>
      </c>
      <c r="L29" s="20">
        <f t="shared" si="10"/>
        <v>0</v>
      </c>
      <c r="M29" s="20"/>
      <c r="N29" s="27"/>
    </row>
    <row r="30" spans="1:14" x14ac:dyDescent="0.25">
      <c r="A30" s="17" t="s">
        <v>58</v>
      </c>
      <c r="B30" s="18">
        <v>99</v>
      </c>
      <c r="C30" s="21">
        <v>99</v>
      </c>
      <c r="D30" s="14">
        <v>0</v>
      </c>
      <c r="E30" s="14">
        <v>0</v>
      </c>
      <c r="F30" s="14">
        <v>73.099999999999994</v>
      </c>
      <c r="G30" s="14">
        <v>148.6</v>
      </c>
      <c r="H30" s="14"/>
      <c r="I30" s="14">
        <f>F30*100/F31</f>
        <v>1.3279078639030679</v>
      </c>
      <c r="J30" s="14">
        <f>G30*100/G31</f>
        <v>1.4483430799220274</v>
      </c>
      <c r="K30" s="19">
        <v>0</v>
      </c>
      <c r="L30" s="19">
        <v>0</v>
      </c>
      <c r="M30" s="19">
        <f>G30/F30*100</f>
        <v>203.28317373461013</v>
      </c>
      <c r="N30" s="27"/>
    </row>
    <row r="31" spans="1:14" x14ac:dyDescent="0.25">
      <c r="A31" s="16" t="s">
        <v>56</v>
      </c>
      <c r="B31" s="13"/>
      <c r="C31" s="13"/>
      <c r="D31" s="14">
        <f>D6+D13+D15+D17+D20+D24+D26+D28+0.1</f>
        <v>9074.6999999999989</v>
      </c>
      <c r="E31" s="14">
        <f>E6+E13+E15+E17+E20+E24+E26+E28</f>
        <v>6958.9</v>
      </c>
      <c r="F31" s="14">
        <f>F6+F13+F15+F17+F20+F24+F26+F28+F30</f>
        <v>5504.9000000000005</v>
      </c>
      <c r="G31" s="14">
        <f>G6+G13+G15+G17+G20+G24+G26+G28+G30</f>
        <v>10260</v>
      </c>
      <c r="H31" s="12">
        <f>SUM(H6+H13+H15+H17+H20+H24+H26+H28)</f>
        <v>100.00000000000001</v>
      </c>
      <c r="I31" s="12">
        <f>SUM(I6+I13+I15+I17+I20+I24+I26+I28+I30)</f>
        <v>99.999999999999972</v>
      </c>
      <c r="J31" s="12">
        <f>SUM(J6+J13+J15+J17+J20+J24+J26+J28+J30)</f>
        <v>99.999999999999986</v>
      </c>
      <c r="K31" s="15">
        <f>E31/D31*100</f>
        <v>76.684628692959549</v>
      </c>
      <c r="L31" s="15">
        <f>F31/E31*100</f>
        <v>79.105893172771573</v>
      </c>
      <c r="M31" s="15">
        <f>G31/F31*100</f>
        <v>186.37940743701066</v>
      </c>
      <c r="N31" s="27"/>
    </row>
  </sheetData>
  <mergeCells count="18">
    <mergeCell ref="M4:M5"/>
    <mergeCell ref="K3:M3"/>
    <mergeCell ref="K1:M1"/>
    <mergeCell ref="A2:M2"/>
    <mergeCell ref="A3:A5"/>
    <mergeCell ref="B3:B5"/>
    <mergeCell ref="C3:C5"/>
    <mergeCell ref="H4:H5"/>
    <mergeCell ref="I4:I5"/>
    <mergeCell ref="H3:J3"/>
    <mergeCell ref="J4:J5"/>
    <mergeCell ref="D4:D5"/>
    <mergeCell ref="E3:G3"/>
    <mergeCell ref="E4:E5"/>
    <mergeCell ref="F4:F5"/>
    <mergeCell ref="G4:G5"/>
    <mergeCell ref="K4:K5"/>
    <mergeCell ref="L4:L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расходы по кодам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2016-12-19T07:50:39Z</dcterms:modified>
</cp:coreProperties>
</file>