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22.09" sheetId="1" r:id="rId1"/>
  </sheets>
  <calcPr calcId="125725"/>
</workbook>
</file>

<file path=xl/calcChain.xml><?xml version="1.0" encoding="utf-8"?>
<calcChain xmlns="http://schemas.openxmlformats.org/spreadsheetml/2006/main">
  <c r="P44" i="1"/>
  <c r="P43"/>
  <c r="P42"/>
  <c r="P41"/>
  <c r="F41"/>
  <c r="P40"/>
  <c r="F40"/>
  <c r="P39"/>
  <c r="O39"/>
  <c r="F39"/>
  <c r="P38"/>
  <c r="O38"/>
  <c r="F38"/>
  <c r="P37"/>
  <c r="F37"/>
  <c r="P36"/>
  <c r="F36"/>
  <c r="P35"/>
  <c r="F35"/>
  <c r="P34"/>
  <c r="F34"/>
  <c r="E34"/>
  <c r="P33"/>
  <c r="F33"/>
  <c r="W32"/>
  <c r="U32"/>
  <c r="V32" s="1"/>
  <c r="P32"/>
  <c r="F32"/>
  <c r="W31"/>
  <c r="P31"/>
  <c r="N31"/>
  <c r="O31" s="1"/>
  <c r="F31"/>
  <c r="W30"/>
  <c r="P30"/>
  <c r="F30"/>
  <c r="W29"/>
  <c r="P29"/>
  <c r="N29"/>
  <c r="O29" s="1"/>
  <c r="F29"/>
  <c r="AP27"/>
  <c r="AO27"/>
  <c r="AH27"/>
  <c r="AG27"/>
  <c r="AF27"/>
  <c r="AC27"/>
  <c r="R27"/>
  <c r="P27"/>
  <c r="N27"/>
  <c r="H27"/>
  <c r="E27"/>
  <c r="S27" s="1"/>
  <c r="U27" s="1"/>
  <c r="AY26"/>
  <c r="AX26"/>
  <c r="AW26"/>
  <c r="AV26"/>
  <c r="N36" s="1"/>
  <c r="O36" s="1"/>
  <c r="AU26"/>
  <c r="N32" s="1"/>
  <c r="O32" s="1"/>
  <c r="AT26"/>
  <c r="N34" s="1"/>
  <c r="O34" s="1"/>
  <c r="AS26"/>
  <c r="N30" s="1"/>
  <c r="O30" s="1"/>
  <c r="AR26"/>
  <c r="D39" s="1"/>
  <c r="E39" s="1"/>
  <c r="AQ26"/>
  <c r="D41" s="1"/>
  <c r="E41" s="1"/>
  <c r="AN26"/>
  <c r="N35" s="1"/>
  <c r="O35" s="1"/>
  <c r="AM26"/>
  <c r="AL26"/>
  <c r="N33" s="1"/>
  <c r="O33" s="1"/>
  <c r="AK26"/>
  <c r="AJ26"/>
  <c r="AG26" s="1"/>
  <c r="AI26"/>
  <c r="D40" s="1"/>
  <c r="E40" s="1"/>
  <c r="AD26"/>
  <c r="AB26"/>
  <c r="AC26" s="1"/>
  <c r="Y26"/>
  <c r="X26"/>
  <c r="N39" s="1"/>
  <c r="W26"/>
  <c r="V26"/>
  <c r="N37" s="1"/>
  <c r="O37" s="1"/>
  <c r="T26"/>
  <c r="R26"/>
  <c r="Q26"/>
  <c r="D33" s="1"/>
  <c r="E33" s="1"/>
  <c r="P26"/>
  <c r="O26"/>
  <c r="N26"/>
  <c r="D30" s="1"/>
  <c r="E30" s="1"/>
  <c r="M26"/>
  <c r="L26"/>
  <c r="K26"/>
  <c r="J26"/>
  <c r="I26"/>
  <c r="G26"/>
  <c r="F26"/>
  <c r="D32" s="1"/>
  <c r="E32" s="1"/>
  <c r="D26"/>
  <c r="U29" s="1"/>
  <c r="V29" s="1"/>
  <c r="C26"/>
  <c r="U31" s="1"/>
  <c r="V31" s="1"/>
  <c r="B26"/>
  <c r="U30" s="1"/>
  <c r="V30" s="1"/>
  <c r="AO20"/>
  <c r="AP20" s="1"/>
  <c r="AG20"/>
  <c r="AH20" s="1"/>
  <c r="AF20"/>
  <c r="AC20"/>
  <c r="S20"/>
  <c r="U20" s="1"/>
  <c r="R20"/>
  <c r="P20"/>
  <c r="N20"/>
  <c r="H20"/>
  <c r="E20"/>
  <c r="AP19"/>
  <c r="AO19"/>
  <c r="AH19"/>
  <c r="AG19"/>
  <c r="AF19"/>
  <c r="AC19"/>
  <c r="S19"/>
  <c r="E19"/>
  <c r="AP18"/>
  <c r="AO18"/>
  <c r="AH18"/>
  <c r="AG18"/>
  <c r="AF18"/>
  <c r="AC18"/>
  <c r="R18"/>
  <c r="E18"/>
  <c r="AP17"/>
  <c r="AO17"/>
  <c r="AH17"/>
  <c r="AG17"/>
  <c r="AF17"/>
  <c r="AC17"/>
  <c r="R17"/>
  <c r="P17"/>
  <c r="N17"/>
  <c r="H17"/>
  <c r="E17"/>
  <c r="S17" s="1"/>
  <c r="U17" s="1"/>
  <c r="AO16"/>
  <c r="AP16" s="1"/>
  <c r="AG16"/>
  <c r="AH16" s="1"/>
  <c r="AF16"/>
  <c r="AC16"/>
  <c r="H16"/>
  <c r="E16"/>
  <c r="S16" s="1"/>
  <c r="U16" s="1"/>
  <c r="AO15"/>
  <c r="AP15" s="1"/>
  <c r="AG15"/>
  <c r="AH15" s="1"/>
  <c r="AF15"/>
  <c r="AC15"/>
  <c r="E15"/>
  <c r="AP14"/>
  <c r="AO14"/>
  <c r="AH14"/>
  <c r="AG14"/>
  <c r="AF14"/>
  <c r="AC14"/>
  <c r="E14"/>
  <c r="AO13"/>
  <c r="AP13" s="1"/>
  <c r="AG13"/>
  <c r="AH13" s="1"/>
  <c r="AE13"/>
  <c r="AF13" s="1"/>
  <c r="AC13"/>
  <c r="R13"/>
  <c r="P13"/>
  <c r="H13"/>
  <c r="E13"/>
  <c r="S13" s="1"/>
  <c r="U13" s="1"/>
  <c r="AP12"/>
  <c r="AO12"/>
  <c r="AH12"/>
  <c r="AG12"/>
  <c r="AF12"/>
  <c r="AC12"/>
  <c r="R12"/>
  <c r="P12"/>
  <c r="N12"/>
  <c r="H12"/>
  <c r="E12"/>
  <c r="S12" s="1"/>
  <c r="U12" s="1"/>
  <c r="AO11"/>
  <c r="AP11" s="1"/>
  <c r="AG11"/>
  <c r="AH11" s="1"/>
  <c r="AF11"/>
  <c r="AC11"/>
  <c r="S11"/>
  <c r="U11" s="1"/>
  <c r="R11"/>
  <c r="H11"/>
  <c r="E11"/>
  <c r="AP10"/>
  <c r="AO10"/>
  <c r="AH10"/>
  <c r="AG10"/>
  <c r="AF10"/>
  <c r="AE10"/>
  <c r="AE26" s="1"/>
  <c r="AC10"/>
  <c r="E10"/>
  <c r="AP9"/>
  <c r="AO9"/>
  <c r="AH9"/>
  <c r="AG9"/>
  <c r="AF9"/>
  <c r="AC9"/>
  <c r="E9"/>
  <c r="AO8"/>
  <c r="AP8" s="1"/>
  <c r="AG8"/>
  <c r="AH8" s="1"/>
  <c r="AF8"/>
  <c r="AC8"/>
  <c r="S8"/>
  <c r="U8" s="1"/>
  <c r="R8"/>
  <c r="P8"/>
  <c r="N8"/>
  <c r="H8"/>
  <c r="E8"/>
  <c r="AP7"/>
  <c r="AO7"/>
  <c r="AO26" s="1"/>
  <c r="AH7"/>
  <c r="AG7"/>
  <c r="AF7"/>
  <c r="AC7"/>
  <c r="S7"/>
  <c r="E7"/>
  <c r="AE2"/>
  <c r="D35" l="1"/>
  <c r="AF26"/>
  <c r="D37"/>
  <c r="AP26"/>
  <c r="D36"/>
  <c r="AH26"/>
  <c r="E37"/>
  <c r="H26"/>
  <c r="D38"/>
  <c r="E38" s="1"/>
  <c r="E26"/>
  <c r="D29" l="1"/>
  <c r="E29" s="1"/>
  <c r="S26"/>
  <c r="U26" s="1"/>
  <c r="D31" s="1"/>
  <c r="E31" s="1"/>
  <c r="E36"/>
  <c r="E35"/>
  <c r="E43" s="1"/>
</calcChain>
</file>

<file path=xl/sharedStrings.xml><?xml version="1.0" encoding="utf-8"?>
<sst xmlns="http://schemas.openxmlformats.org/spreadsheetml/2006/main" count="165" uniqueCount="100">
  <si>
    <t>ЕЖЕДНЕВНАЯ    ОПЕРАТИВНАЯ    ИНФОРМАЦИЯ   ПО ПОЛЕВОДСТВУ</t>
  </si>
  <si>
    <t>Наименование хозяйств</t>
  </si>
  <si>
    <t>Заготовка сена</t>
  </si>
  <si>
    <t>Заготовка сенажа</t>
  </si>
  <si>
    <t>Заготовка соломы</t>
  </si>
  <si>
    <t>Кормообеспеченность</t>
  </si>
  <si>
    <t>Скошено трав, га</t>
  </si>
  <si>
    <t>Убрано, га</t>
  </si>
  <si>
    <t>Заготов. сена     тонн</t>
  </si>
  <si>
    <t xml:space="preserve">корм ед.      </t>
  </si>
  <si>
    <t>в т.ч. вывезено на сеновал, т</t>
  </si>
  <si>
    <t>План заготовки, т</t>
  </si>
  <si>
    <t>% от плана</t>
  </si>
  <si>
    <t>Заготовлено зел. массы, т</t>
  </si>
  <si>
    <t>Готовый сенаж, т</t>
  </si>
  <si>
    <t>корм. ед, т</t>
  </si>
  <si>
    <t>Всего заготовлено, т</t>
  </si>
  <si>
    <t>Корм. Ед</t>
  </si>
  <si>
    <t>Итого корм. ед, т</t>
  </si>
  <si>
    <t>Кол-во услов голов</t>
  </si>
  <si>
    <t>К.ед на 1 услов голову, ц</t>
  </si>
  <si>
    <t>ЗАО СхП Ильинское</t>
  </si>
  <si>
    <t>ЗАО Индерское</t>
  </si>
  <si>
    <t>МУП ПХ Травнинское</t>
  </si>
  <si>
    <t>СХПК к/з Утянский</t>
  </si>
  <si>
    <t>ООО Ярковское</t>
  </si>
  <si>
    <t>Всего по району:</t>
  </si>
  <si>
    <t>ООО Решетовское</t>
  </si>
  <si>
    <t>ЗАО СхП Суздаль</t>
  </si>
  <si>
    <t>ООО АПХ Кристалл - С</t>
  </si>
  <si>
    <t>ООО СДС АГРО</t>
  </si>
  <si>
    <t>ООО Покровский Фер.</t>
  </si>
  <si>
    <t>Аграрный колледж</t>
  </si>
  <si>
    <t>КФХ, ЛПХ</t>
  </si>
  <si>
    <t>ООО Центральное</t>
  </si>
  <si>
    <t>2015год</t>
  </si>
  <si>
    <t>ОП Согорное АО Куд</t>
  </si>
  <si>
    <t xml:space="preserve"> </t>
  </si>
  <si>
    <t>Вспашка зяби, га</t>
  </si>
  <si>
    <t>Посев озимых, га</t>
  </si>
  <si>
    <t>Засыпка семян, т</t>
  </si>
  <si>
    <t>Уборка зерновых и зернобобовых культур</t>
  </si>
  <si>
    <t>скошено мн. трав на семена, га</t>
  </si>
  <si>
    <t>Работало комбайнов</t>
  </si>
  <si>
    <t>План уборки зерновых и зернобобовых, га</t>
  </si>
  <si>
    <t>Факт уборки, га</t>
  </si>
  <si>
    <t>Погибло посевов, по актам, га</t>
  </si>
  <si>
    <t xml:space="preserve"> скошено, га.</t>
  </si>
  <si>
    <t>%</t>
  </si>
  <si>
    <t xml:space="preserve"> обмолочено, га.</t>
  </si>
  <si>
    <t>в том числе обмолочено по культурам, га</t>
  </si>
  <si>
    <t xml:space="preserve"> Валовый сбор, т</t>
  </si>
  <si>
    <t>Урожайность, ц/га</t>
  </si>
  <si>
    <t>в том числе по культурам, т</t>
  </si>
  <si>
    <t>всего</t>
  </si>
  <si>
    <t>на обмолоте</t>
  </si>
  <si>
    <t>факт</t>
  </si>
  <si>
    <t>план</t>
  </si>
  <si>
    <t>озимые</t>
  </si>
  <si>
    <t>пшеница</t>
  </si>
  <si>
    <t>ячмень</t>
  </si>
  <si>
    <t>овес</t>
  </si>
  <si>
    <t>горох</t>
  </si>
  <si>
    <t>прочие</t>
  </si>
  <si>
    <t>ОП Согорное АО Кудря</t>
  </si>
  <si>
    <t>МСХ</t>
  </si>
  <si>
    <t>Заготов сена в корм ед</t>
  </si>
  <si>
    <t>т</t>
  </si>
  <si>
    <t>Обмолочено ячменя</t>
  </si>
  <si>
    <t>га</t>
  </si>
  <si>
    <t>заготовлено сена</t>
  </si>
  <si>
    <t>Заготовл сенажа в корм ед</t>
  </si>
  <si>
    <t>Валовой сбор ячменя</t>
  </si>
  <si>
    <t>скошено трав на сено</t>
  </si>
  <si>
    <t>Заготовл корм ед. на ус голов</t>
  </si>
  <si>
    <t>ц</t>
  </si>
  <si>
    <t>Обмолочено зернобобовых</t>
  </si>
  <si>
    <t>убрано трав на сено</t>
  </si>
  <si>
    <t>Вывезено сена</t>
  </si>
  <si>
    <t>тыс.т</t>
  </si>
  <si>
    <t>Валовой сбор зернобобовых</t>
  </si>
  <si>
    <t>заготовлено сенажа</t>
  </si>
  <si>
    <t>Вывезено соломы</t>
  </si>
  <si>
    <t>Обмолочено овса</t>
  </si>
  <si>
    <t>Вывозка орг удобр на поля</t>
  </si>
  <si>
    <t>Валовой сбор овса</t>
  </si>
  <si>
    <t>Скошено зерновых</t>
  </si>
  <si>
    <t>Прочие (уборка) зерновых культур</t>
  </si>
  <si>
    <t>Обмолочено зерновых</t>
  </si>
  <si>
    <t>Прочие (уборка) зерновых культур, валовой сбор</t>
  </si>
  <si>
    <t>Валовой сбор зерновых</t>
  </si>
  <si>
    <t>Вспашка зяби</t>
  </si>
  <si>
    <t>Обмолочено пшеницы</t>
  </si>
  <si>
    <t>Посев озимой ржи</t>
  </si>
  <si>
    <t>Валовой сбор пшеницы</t>
  </si>
  <si>
    <t>Засыпка семян, зерновых всего</t>
  </si>
  <si>
    <t>Обмолочено озимых культур</t>
  </si>
  <si>
    <t>Валовой сбор озимых культур</t>
  </si>
  <si>
    <t>гречиха</t>
  </si>
  <si>
    <t>по состоянию  на  22.09.2016 год</t>
  </si>
</sst>
</file>

<file path=xl/styles.xml><?xml version="1.0" encoding="utf-8"?>
<styleSheet xmlns="http://schemas.openxmlformats.org/spreadsheetml/2006/main">
  <numFmts count="1">
    <numFmt numFmtId="164" formatCode="0.0"/>
  </numFmts>
  <fonts count="3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9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indexed="10"/>
      <name val="Tahoma"/>
      <family val="2"/>
      <charset val="204"/>
    </font>
    <font>
      <b/>
      <sz val="8"/>
      <color indexed="8"/>
      <name val="Times New Roman"/>
      <family val="1"/>
      <charset val="204"/>
    </font>
    <font>
      <sz val="8"/>
      <name val="Tahoma"/>
      <family val="2"/>
      <charset val="204"/>
    </font>
    <font>
      <sz val="8"/>
      <color indexed="10"/>
      <name val="Times New Roman"/>
      <family val="1"/>
      <charset val="204"/>
    </font>
    <font>
      <b/>
      <sz val="8"/>
      <color indexed="10"/>
      <name val="Times New Roman"/>
      <family val="1"/>
      <charset val="204"/>
    </font>
    <font>
      <sz val="11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6">
    <xf numFmtId="0" fontId="0" fillId="0" borderId="0" xfId="0"/>
    <xf numFmtId="0" fontId="3" fillId="0" borderId="0" xfId="0" applyFont="1" applyFill="1" applyBorder="1" applyAlignment="1">
      <alignment horizontal="center"/>
    </xf>
    <xf numFmtId="0" fontId="2" fillId="0" borderId="0" xfId="1" applyFont="1" applyFill="1" applyAlignment="1"/>
    <xf numFmtId="0" fontId="3" fillId="0" borderId="0" xfId="0" applyFont="1" applyAlignment="1">
      <alignment horizontal="center"/>
    </xf>
    <xf numFmtId="0" fontId="2" fillId="0" borderId="0" xfId="1" applyFont="1" applyFill="1" applyBorder="1" applyAlignment="1">
      <alignment wrapText="1"/>
    </xf>
    <xf numFmtId="0" fontId="2" fillId="0" borderId="0" xfId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textRotation="90" wrapText="1"/>
    </xf>
    <xf numFmtId="0" fontId="3" fillId="0" borderId="11" xfId="0" applyFont="1" applyBorder="1" applyAlignment="1"/>
    <xf numFmtId="0" fontId="3" fillId="0" borderId="12" xfId="0" applyFont="1" applyBorder="1" applyAlignment="1"/>
    <xf numFmtId="0" fontId="5" fillId="0" borderId="8" xfId="0" applyFont="1" applyFill="1" applyBorder="1" applyAlignment="1">
      <alignment horizontal="left"/>
    </xf>
    <xf numFmtId="0" fontId="6" fillId="0" borderId="8" xfId="0" applyFont="1" applyBorder="1" applyAlignment="1">
      <alignment horizontal="center" wrapText="1"/>
    </xf>
    <xf numFmtId="0" fontId="7" fillId="2" borderId="8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164" fontId="7" fillId="3" borderId="8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8" xfId="0" applyFont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164" fontId="7" fillId="2" borderId="7" xfId="0" applyNumberFormat="1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164" fontId="4" fillId="2" borderId="8" xfId="0" applyNumberFormat="1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164" fontId="7" fillId="2" borderId="8" xfId="0" applyNumberFormat="1" applyFont="1" applyFill="1" applyBorder="1" applyAlignment="1">
      <alignment horizontal="center"/>
    </xf>
    <xf numFmtId="2" fontId="7" fillId="2" borderId="8" xfId="0" applyNumberFormat="1" applyFont="1" applyFill="1" applyBorder="1" applyAlignment="1">
      <alignment horizontal="center"/>
    </xf>
    <xf numFmtId="164" fontId="7" fillId="0" borderId="8" xfId="0" applyNumberFormat="1" applyFont="1" applyFill="1" applyBorder="1" applyAlignment="1">
      <alignment horizontal="center"/>
    </xf>
    <xf numFmtId="2" fontId="7" fillId="0" borderId="8" xfId="0" applyNumberFormat="1" applyFont="1" applyFill="1" applyBorder="1" applyAlignment="1">
      <alignment horizontal="center"/>
    </xf>
    <xf numFmtId="0" fontId="6" fillId="5" borderId="8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10" fillId="0" borderId="8" xfId="0" applyFont="1" applyFill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164" fontId="9" fillId="0" borderId="8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11" fillId="0" borderId="8" xfId="0" applyFont="1" applyFill="1" applyBorder="1" applyAlignment="1">
      <alignment horizontal="center"/>
    </xf>
    <xf numFmtId="0" fontId="12" fillId="0" borderId="8" xfId="0" applyFont="1" applyFill="1" applyBorder="1" applyAlignment="1">
      <alignment horizontal="center"/>
    </xf>
    <xf numFmtId="0" fontId="12" fillId="2" borderId="8" xfId="0" applyFont="1" applyFill="1" applyBorder="1" applyAlignment="1">
      <alignment horizontal="center"/>
    </xf>
    <xf numFmtId="0" fontId="12" fillId="0" borderId="0" xfId="0" applyFont="1" applyFill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3" fillId="6" borderId="8" xfId="0" applyFont="1" applyFill="1" applyBorder="1" applyAlignment="1">
      <alignment horizontal="center"/>
    </xf>
    <xf numFmtId="0" fontId="14" fillId="6" borderId="8" xfId="0" applyFont="1" applyFill="1" applyBorder="1" applyAlignment="1">
      <alignment horizontal="center" vertical="top" wrapText="1"/>
    </xf>
    <xf numFmtId="0" fontId="15" fillId="6" borderId="10" xfId="0" applyFont="1" applyFill="1" applyBorder="1"/>
    <xf numFmtId="0" fontId="15" fillId="6" borderId="8" xfId="0" applyFont="1" applyFill="1" applyBorder="1"/>
    <xf numFmtId="0" fontId="14" fillId="6" borderId="8" xfId="0" applyFont="1" applyFill="1" applyBorder="1"/>
    <xf numFmtId="0" fontId="4" fillId="2" borderId="8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5" fillId="4" borderId="8" xfId="0" applyFont="1" applyFill="1" applyBorder="1"/>
    <xf numFmtId="0" fontId="16" fillId="4" borderId="8" xfId="0" applyFont="1" applyFill="1" applyBorder="1"/>
    <xf numFmtId="0" fontId="3" fillId="0" borderId="8" xfId="0" applyFont="1" applyBorder="1" applyAlignment="1">
      <alignment textRotation="90" wrapText="1"/>
    </xf>
    <xf numFmtId="0" fontId="9" fillId="0" borderId="8" xfId="0" applyFont="1" applyFill="1" applyBorder="1" applyAlignment="1">
      <alignment horizontal="center"/>
    </xf>
    <xf numFmtId="164" fontId="9" fillId="2" borderId="8" xfId="0" applyNumberFormat="1" applyFont="1" applyFill="1" applyBorder="1" applyAlignment="1">
      <alignment horizontal="center"/>
    </xf>
    <xf numFmtId="0" fontId="17" fillId="0" borderId="8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164" fontId="8" fillId="2" borderId="8" xfId="0" applyNumberFormat="1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18" fillId="0" borderId="8" xfId="0" applyFont="1" applyFill="1" applyBorder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19" fillId="0" borderId="0" xfId="0" applyFont="1" applyFill="1" applyAlignment="1">
      <alignment horizontal="center"/>
    </xf>
    <xf numFmtId="0" fontId="19" fillId="0" borderId="0" xfId="0" applyFont="1" applyBorder="1" applyAlignment="1">
      <alignment horizontal="center"/>
    </xf>
    <xf numFmtId="164" fontId="20" fillId="4" borderId="8" xfId="0" applyNumberFormat="1" applyFont="1" applyFill="1" applyBorder="1" applyAlignment="1">
      <alignment horizontal="center"/>
    </xf>
    <xf numFmtId="164" fontId="21" fillId="4" borderId="8" xfId="0" applyNumberFormat="1" applyFont="1" applyFill="1" applyBorder="1" applyAlignment="1">
      <alignment horizontal="center"/>
    </xf>
    <xf numFmtId="1" fontId="22" fillId="4" borderId="0" xfId="0" applyNumberFormat="1" applyFont="1" applyFill="1" applyAlignment="1">
      <alignment horizontal="center"/>
    </xf>
    <xf numFmtId="164" fontId="22" fillId="4" borderId="8" xfId="0" applyNumberFormat="1" applyFont="1" applyFill="1" applyBorder="1" applyAlignment="1">
      <alignment horizontal="center"/>
    </xf>
    <xf numFmtId="164" fontId="24" fillId="4" borderId="8" xfId="0" applyNumberFormat="1" applyFont="1" applyFill="1" applyBorder="1" applyAlignment="1">
      <alignment horizontal="center"/>
    </xf>
    <xf numFmtId="0" fontId="22" fillId="4" borderId="0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20" fillId="4" borderId="8" xfId="0" applyFont="1" applyFill="1" applyBorder="1" applyAlignment="1">
      <alignment horizontal="left"/>
    </xf>
    <xf numFmtId="0" fontId="22" fillId="4" borderId="0" xfId="0" applyFont="1" applyFill="1" applyAlignment="1">
      <alignment horizontal="center"/>
    </xf>
    <xf numFmtId="0" fontId="24" fillId="4" borderId="0" xfId="0" applyFont="1" applyFill="1" applyAlignment="1">
      <alignment horizontal="center"/>
    </xf>
    <xf numFmtId="0" fontId="26" fillId="4" borderId="8" xfId="0" applyFont="1" applyFill="1" applyBorder="1" applyAlignment="1">
      <alignment horizontal="center"/>
    </xf>
    <xf numFmtId="164" fontId="26" fillId="4" borderId="8" xfId="0" applyNumberFormat="1" applyFont="1" applyFill="1" applyBorder="1" applyAlignment="1">
      <alignment horizontal="center"/>
    </xf>
    <xf numFmtId="164" fontId="27" fillId="4" borderId="8" xfId="0" applyNumberFormat="1" applyFont="1" applyFill="1" applyBorder="1" applyAlignment="1">
      <alignment horizontal="center"/>
    </xf>
    <xf numFmtId="0" fontId="20" fillId="4" borderId="0" xfId="0" applyFont="1" applyFill="1" applyAlignment="1">
      <alignment horizontal="center"/>
    </xf>
    <xf numFmtId="0" fontId="21" fillId="4" borderId="0" xfId="0" applyFont="1" applyFill="1" applyAlignment="1">
      <alignment horizontal="center"/>
    </xf>
    <xf numFmtId="0" fontId="20" fillId="4" borderId="0" xfId="0" applyFont="1" applyFill="1" applyBorder="1" applyAlignment="1">
      <alignment horizontal="center"/>
    </xf>
    <xf numFmtId="0" fontId="28" fillId="4" borderId="0" xfId="0" applyFont="1" applyFill="1" applyBorder="1" applyAlignment="1">
      <alignment horizontal="center"/>
    </xf>
    <xf numFmtId="0" fontId="28" fillId="4" borderId="0" xfId="0" applyFont="1" applyFill="1" applyAlignment="1">
      <alignment horizontal="center"/>
    </xf>
    <xf numFmtId="164" fontId="29" fillId="4" borderId="8" xfId="0" applyNumberFormat="1" applyFont="1" applyFill="1" applyBorder="1" applyAlignment="1">
      <alignment horizontal="center"/>
    </xf>
    <xf numFmtId="164" fontId="30" fillId="4" borderId="8" xfId="0" applyNumberFormat="1" applyFont="1" applyFill="1" applyBorder="1" applyAlignment="1">
      <alignment horizontal="center"/>
    </xf>
    <xf numFmtId="1" fontId="24" fillId="4" borderId="0" xfId="0" applyNumberFormat="1" applyFont="1" applyFill="1" applyAlignment="1">
      <alignment horizontal="center"/>
    </xf>
    <xf numFmtId="0" fontId="4" fillId="4" borderId="0" xfId="0" applyFont="1" applyFill="1" applyAlignment="1">
      <alignment horizontal="center"/>
    </xf>
    <xf numFmtId="0" fontId="22" fillId="4" borderId="8" xfId="0" applyFont="1" applyFill="1" applyBorder="1" applyAlignment="1">
      <alignment horizontal="center"/>
    </xf>
    <xf numFmtId="0" fontId="20" fillId="4" borderId="8" xfId="0" applyFont="1" applyFill="1" applyBorder="1" applyAlignment="1">
      <alignment horizontal="center"/>
    </xf>
    <xf numFmtId="0" fontId="2" fillId="0" borderId="0" xfId="1" applyFont="1" applyFill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3" fillId="0" borderId="8" xfId="0" applyFont="1" applyFill="1" applyBorder="1" applyAlignment="1">
      <alignment horizontal="center" textRotation="90" wrapText="1"/>
    </xf>
    <xf numFmtId="0" fontId="4" fillId="2" borderId="4" xfId="0" applyFont="1" applyFill="1" applyBorder="1" applyAlignment="1">
      <alignment horizontal="center" wrapText="1"/>
    </xf>
    <xf numFmtId="0" fontId="4" fillId="2" borderId="13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 textRotation="90" wrapText="1"/>
    </xf>
    <xf numFmtId="0" fontId="4" fillId="0" borderId="8" xfId="0" applyFont="1" applyFill="1" applyBorder="1" applyAlignment="1">
      <alignment horizontal="center" textRotation="90" wrapText="1"/>
    </xf>
    <xf numFmtId="0" fontId="4" fillId="0" borderId="8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textRotation="90" wrapText="1"/>
    </xf>
    <xf numFmtId="0" fontId="3" fillId="0" borderId="9" xfId="0" applyFont="1" applyBorder="1" applyAlignment="1">
      <alignment horizontal="center" textRotation="90" wrapText="1"/>
    </xf>
    <xf numFmtId="0" fontId="3" fillId="0" borderId="10" xfId="0" applyFont="1" applyBorder="1" applyAlignment="1">
      <alignment horizontal="center" textRotation="90" wrapText="1"/>
    </xf>
    <xf numFmtId="0" fontId="4" fillId="2" borderId="1" xfId="0" applyFont="1" applyFill="1" applyBorder="1" applyAlignment="1">
      <alignment horizontal="center" textRotation="90" wrapText="1"/>
    </xf>
    <xf numFmtId="0" fontId="4" fillId="2" borderId="10" xfId="0" applyFont="1" applyFill="1" applyBorder="1" applyAlignment="1">
      <alignment horizontal="center" textRotation="90" wrapText="1"/>
    </xf>
    <xf numFmtId="0" fontId="3" fillId="0" borderId="1" xfId="0" applyFont="1" applyFill="1" applyBorder="1" applyAlignment="1">
      <alignment horizontal="center" textRotation="90" wrapText="1"/>
    </xf>
    <xf numFmtId="0" fontId="3" fillId="0" borderId="10" xfId="0" applyFont="1" applyFill="1" applyBorder="1" applyAlignment="1">
      <alignment horizontal="center" textRotation="90" wrapText="1"/>
    </xf>
    <xf numFmtId="0" fontId="2" fillId="0" borderId="0" xfId="1" applyFont="1" applyFill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3" fillId="0" borderId="8" xfId="0" applyFont="1" applyBorder="1" applyAlignment="1">
      <alignment horizontal="center" textRotation="90" wrapText="1"/>
    </xf>
    <xf numFmtId="0" fontId="3" fillId="0" borderId="8" xfId="0" applyFont="1" applyBorder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4" fillId="3" borderId="8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textRotation="90" wrapText="1"/>
    </xf>
    <xf numFmtId="0" fontId="4" fillId="0" borderId="10" xfId="0" applyFont="1" applyFill="1" applyBorder="1" applyAlignment="1">
      <alignment horizontal="center" textRotation="90" wrapText="1"/>
    </xf>
    <xf numFmtId="0" fontId="4" fillId="2" borderId="8" xfId="0" applyFont="1" applyFill="1" applyBorder="1" applyAlignment="1">
      <alignment horizontal="center" textRotation="90" wrapText="1"/>
    </xf>
    <xf numFmtId="0" fontId="4" fillId="2" borderId="9" xfId="0" applyFont="1" applyFill="1" applyBorder="1" applyAlignment="1">
      <alignment horizontal="center" textRotation="90" wrapText="1"/>
    </xf>
    <xf numFmtId="0" fontId="3" fillId="0" borderId="10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textRotation="90"/>
    </xf>
    <xf numFmtId="0" fontId="3" fillId="0" borderId="10" xfId="0" applyFont="1" applyBorder="1" applyAlignment="1">
      <alignment horizontal="center" textRotation="90"/>
    </xf>
    <xf numFmtId="0" fontId="20" fillId="4" borderId="5" xfId="0" applyFont="1" applyFill="1" applyBorder="1" applyAlignment="1">
      <alignment horizontal="left"/>
    </xf>
    <xf numFmtId="0" fontId="0" fillId="0" borderId="7" xfId="0" applyBorder="1" applyAlignment="1"/>
    <xf numFmtId="0" fontId="23" fillId="4" borderId="8" xfId="0" applyNumberFormat="1" applyFont="1" applyFill="1" applyBorder="1" applyAlignment="1" applyProtection="1">
      <alignment horizontal="center" vertical="center" wrapText="1"/>
    </xf>
    <xf numFmtId="0" fontId="22" fillId="4" borderId="8" xfId="0" applyFont="1" applyFill="1" applyBorder="1" applyAlignment="1">
      <alignment horizontal="center"/>
    </xf>
    <xf numFmtId="0" fontId="25" fillId="4" borderId="8" xfId="0" applyNumberFormat="1" applyFont="1" applyFill="1" applyBorder="1" applyAlignment="1" applyProtection="1">
      <alignment horizontal="center" vertical="center" wrapText="1"/>
    </xf>
    <xf numFmtId="0" fontId="20" fillId="4" borderId="8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00FFFF"/>
      <color rgb="FFFF99FF"/>
      <color rgb="FF00FF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45"/>
  <sheetViews>
    <sheetView tabSelected="1" workbookViewId="0">
      <selection activeCell="AA33" sqref="AA33"/>
    </sheetView>
  </sheetViews>
  <sheetFormatPr defaultColWidth="13.140625" defaultRowHeight="15"/>
  <cols>
    <col min="1" max="1" width="17" style="32" customWidth="1"/>
    <col min="2" max="2" width="6.42578125" style="3" customWidth="1"/>
    <col min="3" max="3" width="5.28515625" style="3" customWidth="1"/>
    <col min="4" max="4" width="7.140625" style="3" customWidth="1"/>
    <col min="5" max="5" width="7.28515625" style="6" customWidth="1"/>
    <col min="6" max="6" width="6.5703125" style="3" customWidth="1"/>
    <col min="7" max="7" width="6.85546875" style="3" customWidth="1"/>
    <col min="8" max="8" width="7" style="6" customWidth="1"/>
    <col min="9" max="9" width="0.28515625" style="3" hidden="1" customWidth="1"/>
    <col min="10" max="10" width="7" style="3" hidden="1" customWidth="1"/>
    <col min="11" max="11" width="5.5703125" style="3" customWidth="1"/>
    <col min="12" max="12" width="6.28515625" style="3" customWidth="1"/>
    <col min="13" max="13" width="5.7109375" style="3" customWidth="1"/>
    <col min="14" max="14" width="6.7109375" style="6" customWidth="1"/>
    <col min="15" max="15" width="6.42578125" style="3" customWidth="1"/>
    <col min="16" max="16" width="6.42578125" style="7" customWidth="1"/>
    <col min="17" max="17" width="5.7109375" style="3" customWidth="1"/>
    <col min="18" max="18" width="6.5703125" style="6" customWidth="1"/>
    <col min="19" max="19" width="8" style="3" customWidth="1"/>
    <col min="20" max="20" width="6.140625" style="3" customWidth="1"/>
    <col min="21" max="21" width="8.42578125" style="3" customWidth="1"/>
    <col min="22" max="22" width="6.7109375" style="3" customWidth="1"/>
    <col min="23" max="23" width="5.42578125" style="8" customWidth="1"/>
    <col min="24" max="24" width="5.7109375" style="8" customWidth="1"/>
    <col min="25" max="25" width="5.85546875" style="8" customWidth="1"/>
    <col min="26" max="26" width="11.28515625" style="8" customWidth="1"/>
    <col min="27" max="27" width="19" style="1" customWidth="1"/>
    <col min="28" max="28" width="10.42578125" style="1" customWidth="1"/>
    <col min="29" max="29" width="9" style="1" customWidth="1"/>
    <col min="30" max="30" width="8.7109375" style="1" customWidth="1"/>
    <col min="31" max="32" width="8.42578125" style="3" customWidth="1"/>
    <col min="33" max="33" width="7.140625" style="3" customWidth="1"/>
    <col min="34" max="34" width="6.5703125" style="3" customWidth="1"/>
    <col min="35" max="35" width="5.140625" style="3" customWidth="1"/>
    <col min="36" max="36" width="7" style="3" customWidth="1"/>
    <col min="37" max="37" width="6.42578125" style="3" customWidth="1"/>
    <col min="38" max="38" width="6" style="3" customWidth="1"/>
    <col min="39" max="39" width="5.5703125" style="3" customWidth="1"/>
    <col min="40" max="40" width="8.28515625" style="3" customWidth="1"/>
    <col min="41" max="41" width="7.140625" style="3" customWidth="1"/>
    <col min="42" max="42" width="8.5703125" style="3" customWidth="1"/>
    <col min="43" max="44" width="6.5703125" style="3" customWidth="1"/>
    <col min="45" max="45" width="6.28515625" style="3" customWidth="1"/>
    <col min="46" max="46" width="5.85546875" style="3" customWidth="1"/>
    <col min="47" max="47" width="5.7109375" style="3" customWidth="1"/>
    <col min="48" max="48" width="6.5703125" style="3" customWidth="1"/>
    <col min="49" max="49" width="5.42578125" style="3" customWidth="1"/>
    <col min="50" max="50" width="5.5703125" style="3" customWidth="1"/>
    <col min="51" max="51" width="5.85546875" style="3" customWidth="1"/>
    <col min="52" max="279" width="13.140625" style="3"/>
    <col min="280" max="280" width="20.42578125" style="3" customWidth="1"/>
    <col min="281" max="281" width="8.5703125" style="3" customWidth="1"/>
    <col min="282" max="283" width="8.42578125" style="3" customWidth="1"/>
    <col min="284" max="284" width="7.28515625" style="3" customWidth="1"/>
    <col min="285" max="285" width="8.5703125" style="3" customWidth="1"/>
    <col min="286" max="286" width="8.85546875" style="3" customWidth="1"/>
    <col min="287" max="287" width="7.85546875" style="3" customWidth="1"/>
    <col min="288" max="288" width="7.42578125" style="3" customWidth="1"/>
    <col min="289" max="289" width="7" style="3" customWidth="1"/>
    <col min="290" max="290" width="8.140625" style="3" customWidth="1"/>
    <col min="291" max="291" width="8.42578125" style="3" customWidth="1"/>
    <col min="292" max="293" width="0" style="3" hidden="1" customWidth="1"/>
    <col min="294" max="294" width="9.140625" style="3" customWidth="1"/>
    <col min="295" max="295" width="8.140625" style="3" customWidth="1"/>
    <col min="296" max="296" width="8.42578125" style="3" customWidth="1"/>
    <col min="297" max="297" width="9.140625" style="3" customWidth="1"/>
    <col min="298" max="298" width="9" style="3" customWidth="1"/>
    <col min="299" max="535" width="13.140625" style="3"/>
    <col min="536" max="536" width="20.42578125" style="3" customWidth="1"/>
    <col min="537" max="537" width="8.5703125" style="3" customWidth="1"/>
    <col min="538" max="539" width="8.42578125" style="3" customWidth="1"/>
    <col min="540" max="540" width="7.28515625" style="3" customWidth="1"/>
    <col min="541" max="541" width="8.5703125" style="3" customWidth="1"/>
    <col min="542" max="542" width="8.85546875" style="3" customWidth="1"/>
    <col min="543" max="543" width="7.85546875" style="3" customWidth="1"/>
    <col min="544" max="544" width="7.42578125" style="3" customWidth="1"/>
    <col min="545" max="545" width="7" style="3" customWidth="1"/>
    <col min="546" max="546" width="8.140625" style="3" customWidth="1"/>
    <col min="547" max="547" width="8.42578125" style="3" customWidth="1"/>
    <col min="548" max="549" width="0" style="3" hidden="1" customWidth="1"/>
    <col min="550" max="550" width="9.140625" style="3" customWidth="1"/>
    <col min="551" max="551" width="8.140625" style="3" customWidth="1"/>
    <col min="552" max="552" width="8.42578125" style="3" customWidth="1"/>
    <col min="553" max="553" width="9.140625" style="3" customWidth="1"/>
    <col min="554" max="554" width="9" style="3" customWidth="1"/>
    <col min="555" max="791" width="13.140625" style="3"/>
    <col min="792" max="792" width="20.42578125" style="3" customWidth="1"/>
    <col min="793" max="793" width="8.5703125" style="3" customWidth="1"/>
    <col min="794" max="795" width="8.42578125" style="3" customWidth="1"/>
    <col min="796" max="796" width="7.28515625" style="3" customWidth="1"/>
    <col min="797" max="797" width="8.5703125" style="3" customWidth="1"/>
    <col min="798" max="798" width="8.85546875" style="3" customWidth="1"/>
    <col min="799" max="799" width="7.85546875" style="3" customWidth="1"/>
    <col min="800" max="800" width="7.42578125" style="3" customWidth="1"/>
    <col min="801" max="801" width="7" style="3" customWidth="1"/>
    <col min="802" max="802" width="8.140625" style="3" customWidth="1"/>
    <col min="803" max="803" width="8.42578125" style="3" customWidth="1"/>
    <col min="804" max="805" width="0" style="3" hidden="1" customWidth="1"/>
    <col min="806" max="806" width="9.140625" style="3" customWidth="1"/>
    <col min="807" max="807" width="8.140625" style="3" customWidth="1"/>
    <col min="808" max="808" width="8.42578125" style="3" customWidth="1"/>
    <col min="809" max="809" width="9.140625" style="3" customWidth="1"/>
    <col min="810" max="810" width="9" style="3" customWidth="1"/>
    <col min="811" max="1047" width="13.140625" style="3"/>
    <col min="1048" max="1048" width="20.42578125" style="3" customWidth="1"/>
    <col min="1049" max="1049" width="8.5703125" style="3" customWidth="1"/>
    <col min="1050" max="1051" width="8.42578125" style="3" customWidth="1"/>
    <col min="1052" max="1052" width="7.28515625" style="3" customWidth="1"/>
    <col min="1053" max="1053" width="8.5703125" style="3" customWidth="1"/>
    <col min="1054" max="1054" width="8.85546875" style="3" customWidth="1"/>
    <col min="1055" max="1055" width="7.85546875" style="3" customWidth="1"/>
    <col min="1056" max="1056" width="7.42578125" style="3" customWidth="1"/>
    <col min="1057" max="1057" width="7" style="3" customWidth="1"/>
    <col min="1058" max="1058" width="8.140625" style="3" customWidth="1"/>
    <col min="1059" max="1059" width="8.42578125" style="3" customWidth="1"/>
    <col min="1060" max="1061" width="0" style="3" hidden="1" customWidth="1"/>
    <col min="1062" max="1062" width="9.140625" style="3" customWidth="1"/>
    <col min="1063" max="1063" width="8.140625" style="3" customWidth="1"/>
    <col min="1064" max="1064" width="8.42578125" style="3" customWidth="1"/>
    <col min="1065" max="1065" width="9.140625" style="3" customWidth="1"/>
    <col min="1066" max="1066" width="9" style="3" customWidth="1"/>
    <col min="1067" max="1303" width="13.140625" style="3"/>
    <col min="1304" max="1304" width="20.42578125" style="3" customWidth="1"/>
    <col min="1305" max="1305" width="8.5703125" style="3" customWidth="1"/>
    <col min="1306" max="1307" width="8.42578125" style="3" customWidth="1"/>
    <col min="1308" max="1308" width="7.28515625" style="3" customWidth="1"/>
    <col min="1309" max="1309" width="8.5703125" style="3" customWidth="1"/>
    <col min="1310" max="1310" width="8.85546875" style="3" customWidth="1"/>
    <col min="1311" max="1311" width="7.85546875" style="3" customWidth="1"/>
    <col min="1312" max="1312" width="7.42578125" style="3" customWidth="1"/>
    <col min="1313" max="1313" width="7" style="3" customWidth="1"/>
    <col min="1314" max="1314" width="8.140625" style="3" customWidth="1"/>
    <col min="1315" max="1315" width="8.42578125" style="3" customWidth="1"/>
    <col min="1316" max="1317" width="0" style="3" hidden="1" customWidth="1"/>
    <col min="1318" max="1318" width="9.140625" style="3" customWidth="1"/>
    <col min="1319" max="1319" width="8.140625" style="3" customWidth="1"/>
    <col min="1320" max="1320" width="8.42578125" style="3" customWidth="1"/>
    <col min="1321" max="1321" width="9.140625" style="3" customWidth="1"/>
    <col min="1322" max="1322" width="9" style="3" customWidth="1"/>
    <col min="1323" max="1559" width="13.140625" style="3"/>
    <col min="1560" max="1560" width="20.42578125" style="3" customWidth="1"/>
    <col min="1561" max="1561" width="8.5703125" style="3" customWidth="1"/>
    <col min="1562" max="1563" width="8.42578125" style="3" customWidth="1"/>
    <col min="1564" max="1564" width="7.28515625" style="3" customWidth="1"/>
    <col min="1565" max="1565" width="8.5703125" style="3" customWidth="1"/>
    <col min="1566" max="1566" width="8.85546875" style="3" customWidth="1"/>
    <col min="1567" max="1567" width="7.85546875" style="3" customWidth="1"/>
    <col min="1568" max="1568" width="7.42578125" style="3" customWidth="1"/>
    <col min="1569" max="1569" width="7" style="3" customWidth="1"/>
    <col min="1570" max="1570" width="8.140625" style="3" customWidth="1"/>
    <col min="1571" max="1571" width="8.42578125" style="3" customWidth="1"/>
    <col min="1572" max="1573" width="0" style="3" hidden="1" customWidth="1"/>
    <col min="1574" max="1574" width="9.140625" style="3" customWidth="1"/>
    <col min="1575" max="1575" width="8.140625" style="3" customWidth="1"/>
    <col min="1576" max="1576" width="8.42578125" style="3" customWidth="1"/>
    <col min="1577" max="1577" width="9.140625" style="3" customWidth="1"/>
    <col min="1578" max="1578" width="9" style="3" customWidth="1"/>
    <col min="1579" max="1815" width="13.140625" style="3"/>
    <col min="1816" max="1816" width="20.42578125" style="3" customWidth="1"/>
    <col min="1817" max="1817" width="8.5703125" style="3" customWidth="1"/>
    <col min="1818" max="1819" width="8.42578125" style="3" customWidth="1"/>
    <col min="1820" max="1820" width="7.28515625" style="3" customWidth="1"/>
    <col min="1821" max="1821" width="8.5703125" style="3" customWidth="1"/>
    <col min="1822" max="1822" width="8.85546875" style="3" customWidth="1"/>
    <col min="1823" max="1823" width="7.85546875" style="3" customWidth="1"/>
    <col min="1824" max="1824" width="7.42578125" style="3" customWidth="1"/>
    <col min="1825" max="1825" width="7" style="3" customWidth="1"/>
    <col min="1826" max="1826" width="8.140625" style="3" customWidth="1"/>
    <col min="1827" max="1827" width="8.42578125" style="3" customWidth="1"/>
    <col min="1828" max="1829" width="0" style="3" hidden="1" customWidth="1"/>
    <col min="1830" max="1830" width="9.140625" style="3" customWidth="1"/>
    <col min="1831" max="1831" width="8.140625" style="3" customWidth="1"/>
    <col min="1832" max="1832" width="8.42578125" style="3" customWidth="1"/>
    <col min="1833" max="1833" width="9.140625" style="3" customWidth="1"/>
    <col min="1834" max="1834" width="9" style="3" customWidth="1"/>
    <col min="1835" max="2071" width="13.140625" style="3"/>
    <col min="2072" max="2072" width="20.42578125" style="3" customWidth="1"/>
    <col min="2073" max="2073" width="8.5703125" style="3" customWidth="1"/>
    <col min="2074" max="2075" width="8.42578125" style="3" customWidth="1"/>
    <col min="2076" max="2076" width="7.28515625" style="3" customWidth="1"/>
    <col min="2077" max="2077" width="8.5703125" style="3" customWidth="1"/>
    <col min="2078" max="2078" width="8.85546875" style="3" customWidth="1"/>
    <col min="2079" max="2079" width="7.85546875" style="3" customWidth="1"/>
    <col min="2080" max="2080" width="7.42578125" style="3" customWidth="1"/>
    <col min="2081" max="2081" width="7" style="3" customWidth="1"/>
    <col min="2082" max="2082" width="8.140625" style="3" customWidth="1"/>
    <col min="2083" max="2083" width="8.42578125" style="3" customWidth="1"/>
    <col min="2084" max="2085" width="0" style="3" hidden="1" customWidth="1"/>
    <col min="2086" max="2086" width="9.140625" style="3" customWidth="1"/>
    <col min="2087" max="2087" width="8.140625" style="3" customWidth="1"/>
    <col min="2088" max="2088" width="8.42578125" style="3" customWidth="1"/>
    <col min="2089" max="2089" width="9.140625" style="3" customWidth="1"/>
    <col min="2090" max="2090" width="9" style="3" customWidth="1"/>
    <col min="2091" max="2327" width="13.140625" style="3"/>
    <col min="2328" max="2328" width="20.42578125" style="3" customWidth="1"/>
    <col min="2329" max="2329" width="8.5703125" style="3" customWidth="1"/>
    <col min="2330" max="2331" width="8.42578125" style="3" customWidth="1"/>
    <col min="2332" max="2332" width="7.28515625" style="3" customWidth="1"/>
    <col min="2333" max="2333" width="8.5703125" style="3" customWidth="1"/>
    <col min="2334" max="2334" width="8.85546875" style="3" customWidth="1"/>
    <col min="2335" max="2335" width="7.85546875" style="3" customWidth="1"/>
    <col min="2336" max="2336" width="7.42578125" style="3" customWidth="1"/>
    <col min="2337" max="2337" width="7" style="3" customWidth="1"/>
    <col min="2338" max="2338" width="8.140625" style="3" customWidth="1"/>
    <col min="2339" max="2339" width="8.42578125" style="3" customWidth="1"/>
    <col min="2340" max="2341" width="0" style="3" hidden="1" customWidth="1"/>
    <col min="2342" max="2342" width="9.140625" style="3" customWidth="1"/>
    <col min="2343" max="2343" width="8.140625" style="3" customWidth="1"/>
    <col min="2344" max="2344" width="8.42578125" style="3" customWidth="1"/>
    <col min="2345" max="2345" width="9.140625" style="3" customWidth="1"/>
    <col min="2346" max="2346" width="9" style="3" customWidth="1"/>
    <col min="2347" max="2583" width="13.140625" style="3"/>
    <col min="2584" max="2584" width="20.42578125" style="3" customWidth="1"/>
    <col min="2585" max="2585" width="8.5703125" style="3" customWidth="1"/>
    <col min="2586" max="2587" width="8.42578125" style="3" customWidth="1"/>
    <col min="2588" max="2588" width="7.28515625" style="3" customWidth="1"/>
    <col min="2589" max="2589" width="8.5703125" style="3" customWidth="1"/>
    <col min="2590" max="2590" width="8.85546875" style="3" customWidth="1"/>
    <col min="2591" max="2591" width="7.85546875" style="3" customWidth="1"/>
    <col min="2592" max="2592" width="7.42578125" style="3" customWidth="1"/>
    <col min="2593" max="2593" width="7" style="3" customWidth="1"/>
    <col min="2594" max="2594" width="8.140625" style="3" customWidth="1"/>
    <col min="2595" max="2595" width="8.42578125" style="3" customWidth="1"/>
    <col min="2596" max="2597" width="0" style="3" hidden="1" customWidth="1"/>
    <col min="2598" max="2598" width="9.140625" style="3" customWidth="1"/>
    <col min="2599" max="2599" width="8.140625" style="3" customWidth="1"/>
    <col min="2600" max="2600" width="8.42578125" style="3" customWidth="1"/>
    <col min="2601" max="2601" width="9.140625" style="3" customWidth="1"/>
    <col min="2602" max="2602" width="9" style="3" customWidth="1"/>
    <col min="2603" max="2839" width="13.140625" style="3"/>
    <col min="2840" max="2840" width="20.42578125" style="3" customWidth="1"/>
    <col min="2841" max="2841" width="8.5703125" style="3" customWidth="1"/>
    <col min="2842" max="2843" width="8.42578125" style="3" customWidth="1"/>
    <col min="2844" max="2844" width="7.28515625" style="3" customWidth="1"/>
    <col min="2845" max="2845" width="8.5703125" style="3" customWidth="1"/>
    <col min="2846" max="2846" width="8.85546875" style="3" customWidth="1"/>
    <col min="2847" max="2847" width="7.85546875" style="3" customWidth="1"/>
    <col min="2848" max="2848" width="7.42578125" style="3" customWidth="1"/>
    <col min="2849" max="2849" width="7" style="3" customWidth="1"/>
    <col min="2850" max="2850" width="8.140625" style="3" customWidth="1"/>
    <col min="2851" max="2851" width="8.42578125" style="3" customWidth="1"/>
    <col min="2852" max="2853" width="0" style="3" hidden="1" customWidth="1"/>
    <col min="2854" max="2854" width="9.140625" style="3" customWidth="1"/>
    <col min="2855" max="2855" width="8.140625" style="3" customWidth="1"/>
    <col min="2856" max="2856" width="8.42578125" style="3" customWidth="1"/>
    <col min="2857" max="2857" width="9.140625" style="3" customWidth="1"/>
    <col min="2858" max="2858" width="9" style="3" customWidth="1"/>
    <col min="2859" max="3095" width="13.140625" style="3"/>
    <col min="3096" max="3096" width="20.42578125" style="3" customWidth="1"/>
    <col min="3097" max="3097" width="8.5703125" style="3" customWidth="1"/>
    <col min="3098" max="3099" width="8.42578125" style="3" customWidth="1"/>
    <col min="3100" max="3100" width="7.28515625" style="3" customWidth="1"/>
    <col min="3101" max="3101" width="8.5703125" style="3" customWidth="1"/>
    <col min="3102" max="3102" width="8.85546875" style="3" customWidth="1"/>
    <col min="3103" max="3103" width="7.85546875" style="3" customWidth="1"/>
    <col min="3104" max="3104" width="7.42578125" style="3" customWidth="1"/>
    <col min="3105" max="3105" width="7" style="3" customWidth="1"/>
    <col min="3106" max="3106" width="8.140625" style="3" customWidth="1"/>
    <col min="3107" max="3107" width="8.42578125" style="3" customWidth="1"/>
    <col min="3108" max="3109" width="0" style="3" hidden="1" customWidth="1"/>
    <col min="3110" max="3110" width="9.140625" style="3" customWidth="1"/>
    <col min="3111" max="3111" width="8.140625" style="3" customWidth="1"/>
    <col min="3112" max="3112" width="8.42578125" style="3" customWidth="1"/>
    <col min="3113" max="3113" width="9.140625" style="3" customWidth="1"/>
    <col min="3114" max="3114" width="9" style="3" customWidth="1"/>
    <col min="3115" max="3351" width="13.140625" style="3"/>
    <col min="3352" max="3352" width="20.42578125" style="3" customWidth="1"/>
    <col min="3353" max="3353" width="8.5703125" style="3" customWidth="1"/>
    <col min="3354" max="3355" width="8.42578125" style="3" customWidth="1"/>
    <col min="3356" max="3356" width="7.28515625" style="3" customWidth="1"/>
    <col min="3357" max="3357" width="8.5703125" style="3" customWidth="1"/>
    <col min="3358" max="3358" width="8.85546875" style="3" customWidth="1"/>
    <col min="3359" max="3359" width="7.85546875" style="3" customWidth="1"/>
    <col min="3360" max="3360" width="7.42578125" style="3" customWidth="1"/>
    <col min="3361" max="3361" width="7" style="3" customWidth="1"/>
    <col min="3362" max="3362" width="8.140625" style="3" customWidth="1"/>
    <col min="3363" max="3363" width="8.42578125" style="3" customWidth="1"/>
    <col min="3364" max="3365" width="0" style="3" hidden="1" customWidth="1"/>
    <col min="3366" max="3366" width="9.140625" style="3" customWidth="1"/>
    <col min="3367" max="3367" width="8.140625" style="3" customWidth="1"/>
    <col min="3368" max="3368" width="8.42578125" style="3" customWidth="1"/>
    <col min="3369" max="3369" width="9.140625" style="3" customWidth="1"/>
    <col min="3370" max="3370" width="9" style="3" customWidth="1"/>
    <col min="3371" max="3607" width="13.140625" style="3"/>
    <col min="3608" max="3608" width="20.42578125" style="3" customWidth="1"/>
    <col min="3609" max="3609" width="8.5703125" style="3" customWidth="1"/>
    <col min="3610" max="3611" width="8.42578125" style="3" customWidth="1"/>
    <col min="3612" max="3612" width="7.28515625" style="3" customWidth="1"/>
    <col min="3613" max="3613" width="8.5703125" style="3" customWidth="1"/>
    <col min="3614" max="3614" width="8.85546875" style="3" customWidth="1"/>
    <col min="3615" max="3615" width="7.85546875" style="3" customWidth="1"/>
    <col min="3616" max="3616" width="7.42578125" style="3" customWidth="1"/>
    <col min="3617" max="3617" width="7" style="3" customWidth="1"/>
    <col min="3618" max="3618" width="8.140625" style="3" customWidth="1"/>
    <col min="3619" max="3619" width="8.42578125" style="3" customWidth="1"/>
    <col min="3620" max="3621" width="0" style="3" hidden="1" customWidth="1"/>
    <col min="3622" max="3622" width="9.140625" style="3" customWidth="1"/>
    <col min="3623" max="3623" width="8.140625" style="3" customWidth="1"/>
    <col min="3624" max="3624" width="8.42578125" style="3" customWidth="1"/>
    <col min="3625" max="3625" width="9.140625" style="3" customWidth="1"/>
    <col min="3626" max="3626" width="9" style="3" customWidth="1"/>
    <col min="3627" max="3863" width="13.140625" style="3"/>
    <col min="3864" max="3864" width="20.42578125" style="3" customWidth="1"/>
    <col min="3865" max="3865" width="8.5703125" style="3" customWidth="1"/>
    <col min="3866" max="3867" width="8.42578125" style="3" customWidth="1"/>
    <col min="3868" max="3868" width="7.28515625" style="3" customWidth="1"/>
    <col min="3869" max="3869" width="8.5703125" style="3" customWidth="1"/>
    <col min="3870" max="3870" width="8.85546875" style="3" customWidth="1"/>
    <col min="3871" max="3871" width="7.85546875" style="3" customWidth="1"/>
    <col min="3872" max="3872" width="7.42578125" style="3" customWidth="1"/>
    <col min="3873" max="3873" width="7" style="3" customWidth="1"/>
    <col min="3874" max="3874" width="8.140625" style="3" customWidth="1"/>
    <col min="3875" max="3875" width="8.42578125" style="3" customWidth="1"/>
    <col min="3876" max="3877" width="0" style="3" hidden="1" customWidth="1"/>
    <col min="3878" max="3878" width="9.140625" style="3" customWidth="1"/>
    <col min="3879" max="3879" width="8.140625" style="3" customWidth="1"/>
    <col min="3880" max="3880" width="8.42578125" style="3" customWidth="1"/>
    <col min="3881" max="3881" width="9.140625" style="3" customWidth="1"/>
    <col min="3882" max="3882" width="9" style="3" customWidth="1"/>
    <col min="3883" max="4119" width="13.140625" style="3"/>
    <col min="4120" max="4120" width="20.42578125" style="3" customWidth="1"/>
    <col min="4121" max="4121" width="8.5703125" style="3" customWidth="1"/>
    <col min="4122" max="4123" width="8.42578125" style="3" customWidth="1"/>
    <col min="4124" max="4124" width="7.28515625" style="3" customWidth="1"/>
    <col min="4125" max="4125" width="8.5703125" style="3" customWidth="1"/>
    <col min="4126" max="4126" width="8.85546875" style="3" customWidth="1"/>
    <col min="4127" max="4127" width="7.85546875" style="3" customWidth="1"/>
    <col min="4128" max="4128" width="7.42578125" style="3" customWidth="1"/>
    <col min="4129" max="4129" width="7" style="3" customWidth="1"/>
    <col min="4130" max="4130" width="8.140625" style="3" customWidth="1"/>
    <col min="4131" max="4131" width="8.42578125" style="3" customWidth="1"/>
    <col min="4132" max="4133" width="0" style="3" hidden="1" customWidth="1"/>
    <col min="4134" max="4134" width="9.140625" style="3" customWidth="1"/>
    <col min="4135" max="4135" width="8.140625" style="3" customWidth="1"/>
    <col min="4136" max="4136" width="8.42578125" style="3" customWidth="1"/>
    <col min="4137" max="4137" width="9.140625" style="3" customWidth="1"/>
    <col min="4138" max="4138" width="9" style="3" customWidth="1"/>
    <col min="4139" max="4375" width="13.140625" style="3"/>
    <col min="4376" max="4376" width="20.42578125" style="3" customWidth="1"/>
    <col min="4377" max="4377" width="8.5703125" style="3" customWidth="1"/>
    <col min="4378" max="4379" width="8.42578125" style="3" customWidth="1"/>
    <col min="4380" max="4380" width="7.28515625" style="3" customWidth="1"/>
    <col min="4381" max="4381" width="8.5703125" style="3" customWidth="1"/>
    <col min="4382" max="4382" width="8.85546875" style="3" customWidth="1"/>
    <col min="4383" max="4383" width="7.85546875" style="3" customWidth="1"/>
    <col min="4384" max="4384" width="7.42578125" style="3" customWidth="1"/>
    <col min="4385" max="4385" width="7" style="3" customWidth="1"/>
    <col min="4386" max="4386" width="8.140625" style="3" customWidth="1"/>
    <col min="4387" max="4387" width="8.42578125" style="3" customWidth="1"/>
    <col min="4388" max="4389" width="0" style="3" hidden="1" customWidth="1"/>
    <col min="4390" max="4390" width="9.140625" style="3" customWidth="1"/>
    <col min="4391" max="4391" width="8.140625" style="3" customWidth="1"/>
    <col min="4392" max="4392" width="8.42578125" style="3" customWidth="1"/>
    <col min="4393" max="4393" width="9.140625" style="3" customWidth="1"/>
    <col min="4394" max="4394" width="9" style="3" customWidth="1"/>
    <col min="4395" max="4631" width="13.140625" style="3"/>
    <col min="4632" max="4632" width="20.42578125" style="3" customWidth="1"/>
    <col min="4633" max="4633" width="8.5703125" style="3" customWidth="1"/>
    <col min="4634" max="4635" width="8.42578125" style="3" customWidth="1"/>
    <col min="4636" max="4636" width="7.28515625" style="3" customWidth="1"/>
    <col min="4637" max="4637" width="8.5703125" style="3" customWidth="1"/>
    <col min="4638" max="4638" width="8.85546875" style="3" customWidth="1"/>
    <col min="4639" max="4639" width="7.85546875" style="3" customWidth="1"/>
    <col min="4640" max="4640" width="7.42578125" style="3" customWidth="1"/>
    <col min="4641" max="4641" width="7" style="3" customWidth="1"/>
    <col min="4642" max="4642" width="8.140625" style="3" customWidth="1"/>
    <col min="4643" max="4643" width="8.42578125" style="3" customWidth="1"/>
    <col min="4644" max="4645" width="0" style="3" hidden="1" customWidth="1"/>
    <col min="4646" max="4646" width="9.140625" style="3" customWidth="1"/>
    <col min="4647" max="4647" width="8.140625" style="3" customWidth="1"/>
    <col min="4648" max="4648" width="8.42578125" style="3" customWidth="1"/>
    <col min="4649" max="4649" width="9.140625" style="3" customWidth="1"/>
    <col min="4650" max="4650" width="9" style="3" customWidth="1"/>
    <col min="4651" max="4887" width="13.140625" style="3"/>
    <col min="4888" max="4888" width="20.42578125" style="3" customWidth="1"/>
    <col min="4889" max="4889" width="8.5703125" style="3" customWidth="1"/>
    <col min="4890" max="4891" width="8.42578125" style="3" customWidth="1"/>
    <col min="4892" max="4892" width="7.28515625" style="3" customWidth="1"/>
    <col min="4893" max="4893" width="8.5703125" style="3" customWidth="1"/>
    <col min="4894" max="4894" width="8.85546875" style="3" customWidth="1"/>
    <col min="4895" max="4895" width="7.85546875" style="3" customWidth="1"/>
    <col min="4896" max="4896" width="7.42578125" style="3" customWidth="1"/>
    <col min="4897" max="4897" width="7" style="3" customWidth="1"/>
    <col min="4898" max="4898" width="8.140625" style="3" customWidth="1"/>
    <col min="4899" max="4899" width="8.42578125" style="3" customWidth="1"/>
    <col min="4900" max="4901" width="0" style="3" hidden="1" customWidth="1"/>
    <col min="4902" max="4902" width="9.140625" style="3" customWidth="1"/>
    <col min="4903" max="4903" width="8.140625" style="3" customWidth="1"/>
    <col min="4904" max="4904" width="8.42578125" style="3" customWidth="1"/>
    <col min="4905" max="4905" width="9.140625" style="3" customWidth="1"/>
    <col min="4906" max="4906" width="9" style="3" customWidth="1"/>
    <col min="4907" max="5143" width="13.140625" style="3"/>
    <col min="5144" max="5144" width="20.42578125" style="3" customWidth="1"/>
    <col min="5145" max="5145" width="8.5703125" style="3" customWidth="1"/>
    <col min="5146" max="5147" width="8.42578125" style="3" customWidth="1"/>
    <col min="5148" max="5148" width="7.28515625" style="3" customWidth="1"/>
    <col min="5149" max="5149" width="8.5703125" style="3" customWidth="1"/>
    <col min="5150" max="5150" width="8.85546875" style="3" customWidth="1"/>
    <col min="5151" max="5151" width="7.85546875" style="3" customWidth="1"/>
    <col min="5152" max="5152" width="7.42578125" style="3" customWidth="1"/>
    <col min="5153" max="5153" width="7" style="3" customWidth="1"/>
    <col min="5154" max="5154" width="8.140625" style="3" customWidth="1"/>
    <col min="5155" max="5155" width="8.42578125" style="3" customWidth="1"/>
    <col min="5156" max="5157" width="0" style="3" hidden="1" customWidth="1"/>
    <col min="5158" max="5158" width="9.140625" style="3" customWidth="1"/>
    <col min="5159" max="5159" width="8.140625" style="3" customWidth="1"/>
    <col min="5160" max="5160" width="8.42578125" style="3" customWidth="1"/>
    <col min="5161" max="5161" width="9.140625" style="3" customWidth="1"/>
    <col min="5162" max="5162" width="9" style="3" customWidth="1"/>
    <col min="5163" max="5399" width="13.140625" style="3"/>
    <col min="5400" max="5400" width="20.42578125" style="3" customWidth="1"/>
    <col min="5401" max="5401" width="8.5703125" style="3" customWidth="1"/>
    <col min="5402" max="5403" width="8.42578125" style="3" customWidth="1"/>
    <col min="5404" max="5404" width="7.28515625" style="3" customWidth="1"/>
    <col min="5405" max="5405" width="8.5703125" style="3" customWidth="1"/>
    <col min="5406" max="5406" width="8.85546875" style="3" customWidth="1"/>
    <col min="5407" max="5407" width="7.85546875" style="3" customWidth="1"/>
    <col min="5408" max="5408" width="7.42578125" style="3" customWidth="1"/>
    <col min="5409" max="5409" width="7" style="3" customWidth="1"/>
    <col min="5410" max="5410" width="8.140625" style="3" customWidth="1"/>
    <col min="5411" max="5411" width="8.42578125" style="3" customWidth="1"/>
    <col min="5412" max="5413" width="0" style="3" hidden="1" customWidth="1"/>
    <col min="5414" max="5414" width="9.140625" style="3" customWidth="1"/>
    <col min="5415" max="5415" width="8.140625" style="3" customWidth="1"/>
    <col min="5416" max="5416" width="8.42578125" style="3" customWidth="1"/>
    <col min="5417" max="5417" width="9.140625" style="3" customWidth="1"/>
    <col min="5418" max="5418" width="9" style="3" customWidth="1"/>
    <col min="5419" max="5655" width="13.140625" style="3"/>
    <col min="5656" max="5656" width="20.42578125" style="3" customWidth="1"/>
    <col min="5657" max="5657" width="8.5703125" style="3" customWidth="1"/>
    <col min="5658" max="5659" width="8.42578125" style="3" customWidth="1"/>
    <col min="5660" max="5660" width="7.28515625" style="3" customWidth="1"/>
    <col min="5661" max="5661" width="8.5703125" style="3" customWidth="1"/>
    <col min="5662" max="5662" width="8.85546875" style="3" customWidth="1"/>
    <col min="5663" max="5663" width="7.85546875" style="3" customWidth="1"/>
    <col min="5664" max="5664" width="7.42578125" style="3" customWidth="1"/>
    <col min="5665" max="5665" width="7" style="3" customWidth="1"/>
    <col min="5666" max="5666" width="8.140625" style="3" customWidth="1"/>
    <col min="5667" max="5667" width="8.42578125" style="3" customWidth="1"/>
    <col min="5668" max="5669" width="0" style="3" hidden="1" customWidth="1"/>
    <col min="5670" max="5670" width="9.140625" style="3" customWidth="1"/>
    <col min="5671" max="5671" width="8.140625" style="3" customWidth="1"/>
    <col min="5672" max="5672" width="8.42578125" style="3" customWidth="1"/>
    <col min="5673" max="5673" width="9.140625" style="3" customWidth="1"/>
    <col min="5674" max="5674" width="9" style="3" customWidth="1"/>
    <col min="5675" max="5911" width="13.140625" style="3"/>
    <col min="5912" max="5912" width="20.42578125" style="3" customWidth="1"/>
    <col min="5913" max="5913" width="8.5703125" style="3" customWidth="1"/>
    <col min="5914" max="5915" width="8.42578125" style="3" customWidth="1"/>
    <col min="5916" max="5916" width="7.28515625" style="3" customWidth="1"/>
    <col min="5917" max="5917" width="8.5703125" style="3" customWidth="1"/>
    <col min="5918" max="5918" width="8.85546875" style="3" customWidth="1"/>
    <col min="5919" max="5919" width="7.85546875" style="3" customWidth="1"/>
    <col min="5920" max="5920" width="7.42578125" style="3" customWidth="1"/>
    <col min="5921" max="5921" width="7" style="3" customWidth="1"/>
    <col min="5922" max="5922" width="8.140625" style="3" customWidth="1"/>
    <col min="5923" max="5923" width="8.42578125" style="3" customWidth="1"/>
    <col min="5924" max="5925" width="0" style="3" hidden="1" customWidth="1"/>
    <col min="5926" max="5926" width="9.140625" style="3" customWidth="1"/>
    <col min="5927" max="5927" width="8.140625" style="3" customWidth="1"/>
    <col min="5928" max="5928" width="8.42578125" style="3" customWidth="1"/>
    <col min="5929" max="5929" width="9.140625" style="3" customWidth="1"/>
    <col min="5930" max="5930" width="9" style="3" customWidth="1"/>
    <col min="5931" max="6167" width="13.140625" style="3"/>
    <col min="6168" max="6168" width="20.42578125" style="3" customWidth="1"/>
    <col min="6169" max="6169" width="8.5703125" style="3" customWidth="1"/>
    <col min="6170" max="6171" width="8.42578125" style="3" customWidth="1"/>
    <col min="6172" max="6172" width="7.28515625" style="3" customWidth="1"/>
    <col min="6173" max="6173" width="8.5703125" style="3" customWidth="1"/>
    <col min="6174" max="6174" width="8.85546875" style="3" customWidth="1"/>
    <col min="6175" max="6175" width="7.85546875" style="3" customWidth="1"/>
    <col min="6176" max="6176" width="7.42578125" style="3" customWidth="1"/>
    <col min="6177" max="6177" width="7" style="3" customWidth="1"/>
    <col min="6178" max="6178" width="8.140625" style="3" customWidth="1"/>
    <col min="6179" max="6179" width="8.42578125" style="3" customWidth="1"/>
    <col min="6180" max="6181" width="0" style="3" hidden="1" customWidth="1"/>
    <col min="6182" max="6182" width="9.140625" style="3" customWidth="1"/>
    <col min="6183" max="6183" width="8.140625" style="3" customWidth="1"/>
    <col min="6184" max="6184" width="8.42578125" style="3" customWidth="1"/>
    <col min="6185" max="6185" width="9.140625" style="3" customWidth="1"/>
    <col min="6186" max="6186" width="9" style="3" customWidth="1"/>
    <col min="6187" max="6423" width="13.140625" style="3"/>
    <col min="6424" max="6424" width="20.42578125" style="3" customWidth="1"/>
    <col min="6425" max="6425" width="8.5703125" style="3" customWidth="1"/>
    <col min="6426" max="6427" width="8.42578125" style="3" customWidth="1"/>
    <col min="6428" max="6428" width="7.28515625" style="3" customWidth="1"/>
    <col min="6429" max="6429" width="8.5703125" style="3" customWidth="1"/>
    <col min="6430" max="6430" width="8.85546875" style="3" customWidth="1"/>
    <col min="6431" max="6431" width="7.85546875" style="3" customWidth="1"/>
    <col min="6432" max="6432" width="7.42578125" style="3" customWidth="1"/>
    <col min="6433" max="6433" width="7" style="3" customWidth="1"/>
    <col min="6434" max="6434" width="8.140625" style="3" customWidth="1"/>
    <col min="6435" max="6435" width="8.42578125" style="3" customWidth="1"/>
    <col min="6436" max="6437" width="0" style="3" hidden="1" customWidth="1"/>
    <col min="6438" max="6438" width="9.140625" style="3" customWidth="1"/>
    <col min="6439" max="6439" width="8.140625" style="3" customWidth="1"/>
    <col min="6440" max="6440" width="8.42578125" style="3" customWidth="1"/>
    <col min="6441" max="6441" width="9.140625" style="3" customWidth="1"/>
    <col min="6442" max="6442" width="9" style="3" customWidth="1"/>
    <col min="6443" max="6679" width="13.140625" style="3"/>
    <col min="6680" max="6680" width="20.42578125" style="3" customWidth="1"/>
    <col min="6681" max="6681" width="8.5703125" style="3" customWidth="1"/>
    <col min="6682" max="6683" width="8.42578125" style="3" customWidth="1"/>
    <col min="6684" max="6684" width="7.28515625" style="3" customWidth="1"/>
    <col min="6685" max="6685" width="8.5703125" style="3" customWidth="1"/>
    <col min="6686" max="6686" width="8.85546875" style="3" customWidth="1"/>
    <col min="6687" max="6687" width="7.85546875" style="3" customWidth="1"/>
    <col min="6688" max="6688" width="7.42578125" style="3" customWidth="1"/>
    <col min="6689" max="6689" width="7" style="3" customWidth="1"/>
    <col min="6690" max="6690" width="8.140625" style="3" customWidth="1"/>
    <col min="6691" max="6691" width="8.42578125" style="3" customWidth="1"/>
    <col min="6692" max="6693" width="0" style="3" hidden="1" customWidth="1"/>
    <col min="6694" max="6694" width="9.140625" style="3" customWidth="1"/>
    <col min="6695" max="6695" width="8.140625" style="3" customWidth="1"/>
    <col min="6696" max="6696" width="8.42578125" style="3" customWidth="1"/>
    <col min="6697" max="6697" width="9.140625" style="3" customWidth="1"/>
    <col min="6698" max="6698" width="9" style="3" customWidth="1"/>
    <col min="6699" max="6935" width="13.140625" style="3"/>
    <col min="6936" max="6936" width="20.42578125" style="3" customWidth="1"/>
    <col min="6937" max="6937" width="8.5703125" style="3" customWidth="1"/>
    <col min="6938" max="6939" width="8.42578125" style="3" customWidth="1"/>
    <col min="6940" max="6940" width="7.28515625" style="3" customWidth="1"/>
    <col min="6941" max="6941" width="8.5703125" style="3" customWidth="1"/>
    <col min="6942" max="6942" width="8.85546875" style="3" customWidth="1"/>
    <col min="6943" max="6943" width="7.85546875" style="3" customWidth="1"/>
    <col min="6944" max="6944" width="7.42578125" style="3" customWidth="1"/>
    <col min="6945" max="6945" width="7" style="3" customWidth="1"/>
    <col min="6946" max="6946" width="8.140625" style="3" customWidth="1"/>
    <col min="6947" max="6947" width="8.42578125" style="3" customWidth="1"/>
    <col min="6948" max="6949" width="0" style="3" hidden="1" customWidth="1"/>
    <col min="6950" max="6950" width="9.140625" style="3" customWidth="1"/>
    <col min="6951" max="6951" width="8.140625" style="3" customWidth="1"/>
    <col min="6952" max="6952" width="8.42578125" style="3" customWidth="1"/>
    <col min="6953" max="6953" width="9.140625" style="3" customWidth="1"/>
    <col min="6954" max="6954" width="9" style="3" customWidth="1"/>
    <col min="6955" max="7191" width="13.140625" style="3"/>
    <col min="7192" max="7192" width="20.42578125" style="3" customWidth="1"/>
    <col min="7193" max="7193" width="8.5703125" style="3" customWidth="1"/>
    <col min="7194" max="7195" width="8.42578125" style="3" customWidth="1"/>
    <col min="7196" max="7196" width="7.28515625" style="3" customWidth="1"/>
    <col min="7197" max="7197" width="8.5703125" style="3" customWidth="1"/>
    <col min="7198" max="7198" width="8.85546875" style="3" customWidth="1"/>
    <col min="7199" max="7199" width="7.85546875" style="3" customWidth="1"/>
    <col min="7200" max="7200" width="7.42578125" style="3" customWidth="1"/>
    <col min="7201" max="7201" width="7" style="3" customWidth="1"/>
    <col min="7202" max="7202" width="8.140625" style="3" customWidth="1"/>
    <col min="7203" max="7203" width="8.42578125" style="3" customWidth="1"/>
    <col min="7204" max="7205" width="0" style="3" hidden="1" customWidth="1"/>
    <col min="7206" max="7206" width="9.140625" style="3" customWidth="1"/>
    <col min="7207" max="7207" width="8.140625" style="3" customWidth="1"/>
    <col min="7208" max="7208" width="8.42578125" style="3" customWidth="1"/>
    <col min="7209" max="7209" width="9.140625" style="3" customWidth="1"/>
    <col min="7210" max="7210" width="9" style="3" customWidth="1"/>
    <col min="7211" max="7447" width="13.140625" style="3"/>
    <col min="7448" max="7448" width="20.42578125" style="3" customWidth="1"/>
    <col min="7449" max="7449" width="8.5703125" style="3" customWidth="1"/>
    <col min="7450" max="7451" width="8.42578125" style="3" customWidth="1"/>
    <col min="7452" max="7452" width="7.28515625" style="3" customWidth="1"/>
    <col min="7453" max="7453" width="8.5703125" style="3" customWidth="1"/>
    <col min="7454" max="7454" width="8.85546875" style="3" customWidth="1"/>
    <col min="7455" max="7455" width="7.85546875" style="3" customWidth="1"/>
    <col min="7456" max="7456" width="7.42578125" style="3" customWidth="1"/>
    <col min="7457" max="7457" width="7" style="3" customWidth="1"/>
    <col min="7458" max="7458" width="8.140625" style="3" customWidth="1"/>
    <col min="7459" max="7459" width="8.42578125" style="3" customWidth="1"/>
    <col min="7460" max="7461" width="0" style="3" hidden="1" customWidth="1"/>
    <col min="7462" max="7462" width="9.140625" style="3" customWidth="1"/>
    <col min="7463" max="7463" width="8.140625" style="3" customWidth="1"/>
    <col min="7464" max="7464" width="8.42578125" style="3" customWidth="1"/>
    <col min="7465" max="7465" width="9.140625" style="3" customWidth="1"/>
    <col min="7466" max="7466" width="9" style="3" customWidth="1"/>
    <col min="7467" max="7703" width="13.140625" style="3"/>
    <col min="7704" max="7704" width="20.42578125" style="3" customWidth="1"/>
    <col min="7705" max="7705" width="8.5703125" style="3" customWidth="1"/>
    <col min="7706" max="7707" width="8.42578125" style="3" customWidth="1"/>
    <col min="7708" max="7708" width="7.28515625" style="3" customWidth="1"/>
    <col min="7709" max="7709" width="8.5703125" style="3" customWidth="1"/>
    <col min="7710" max="7710" width="8.85546875" style="3" customWidth="1"/>
    <col min="7711" max="7711" width="7.85546875" style="3" customWidth="1"/>
    <col min="7712" max="7712" width="7.42578125" style="3" customWidth="1"/>
    <col min="7713" max="7713" width="7" style="3" customWidth="1"/>
    <col min="7714" max="7714" width="8.140625" style="3" customWidth="1"/>
    <col min="7715" max="7715" width="8.42578125" style="3" customWidth="1"/>
    <col min="7716" max="7717" width="0" style="3" hidden="1" customWidth="1"/>
    <col min="7718" max="7718" width="9.140625" style="3" customWidth="1"/>
    <col min="7719" max="7719" width="8.140625" style="3" customWidth="1"/>
    <col min="7720" max="7720" width="8.42578125" style="3" customWidth="1"/>
    <col min="7721" max="7721" width="9.140625" style="3" customWidth="1"/>
    <col min="7722" max="7722" width="9" style="3" customWidth="1"/>
    <col min="7723" max="7959" width="13.140625" style="3"/>
    <col min="7960" max="7960" width="20.42578125" style="3" customWidth="1"/>
    <col min="7961" max="7961" width="8.5703125" style="3" customWidth="1"/>
    <col min="7962" max="7963" width="8.42578125" style="3" customWidth="1"/>
    <col min="7964" max="7964" width="7.28515625" style="3" customWidth="1"/>
    <col min="7965" max="7965" width="8.5703125" style="3" customWidth="1"/>
    <col min="7966" max="7966" width="8.85546875" style="3" customWidth="1"/>
    <col min="7967" max="7967" width="7.85546875" style="3" customWidth="1"/>
    <col min="7968" max="7968" width="7.42578125" style="3" customWidth="1"/>
    <col min="7969" max="7969" width="7" style="3" customWidth="1"/>
    <col min="7970" max="7970" width="8.140625" style="3" customWidth="1"/>
    <col min="7971" max="7971" width="8.42578125" style="3" customWidth="1"/>
    <col min="7972" max="7973" width="0" style="3" hidden="1" customWidth="1"/>
    <col min="7974" max="7974" width="9.140625" style="3" customWidth="1"/>
    <col min="7975" max="7975" width="8.140625" style="3" customWidth="1"/>
    <col min="7976" max="7976" width="8.42578125" style="3" customWidth="1"/>
    <col min="7977" max="7977" width="9.140625" style="3" customWidth="1"/>
    <col min="7978" max="7978" width="9" style="3" customWidth="1"/>
    <col min="7979" max="8215" width="13.140625" style="3"/>
    <col min="8216" max="8216" width="20.42578125" style="3" customWidth="1"/>
    <col min="8217" max="8217" width="8.5703125" style="3" customWidth="1"/>
    <col min="8218" max="8219" width="8.42578125" style="3" customWidth="1"/>
    <col min="8220" max="8220" width="7.28515625" style="3" customWidth="1"/>
    <col min="8221" max="8221" width="8.5703125" style="3" customWidth="1"/>
    <col min="8222" max="8222" width="8.85546875" style="3" customWidth="1"/>
    <col min="8223" max="8223" width="7.85546875" style="3" customWidth="1"/>
    <col min="8224" max="8224" width="7.42578125" style="3" customWidth="1"/>
    <col min="8225" max="8225" width="7" style="3" customWidth="1"/>
    <col min="8226" max="8226" width="8.140625" style="3" customWidth="1"/>
    <col min="8227" max="8227" width="8.42578125" style="3" customWidth="1"/>
    <col min="8228" max="8229" width="0" style="3" hidden="1" customWidth="1"/>
    <col min="8230" max="8230" width="9.140625" style="3" customWidth="1"/>
    <col min="8231" max="8231" width="8.140625" style="3" customWidth="1"/>
    <col min="8232" max="8232" width="8.42578125" style="3" customWidth="1"/>
    <col min="8233" max="8233" width="9.140625" style="3" customWidth="1"/>
    <col min="8234" max="8234" width="9" style="3" customWidth="1"/>
    <col min="8235" max="8471" width="13.140625" style="3"/>
    <col min="8472" max="8472" width="20.42578125" style="3" customWidth="1"/>
    <col min="8473" max="8473" width="8.5703125" style="3" customWidth="1"/>
    <col min="8474" max="8475" width="8.42578125" style="3" customWidth="1"/>
    <col min="8476" max="8476" width="7.28515625" style="3" customWidth="1"/>
    <col min="8477" max="8477" width="8.5703125" style="3" customWidth="1"/>
    <col min="8478" max="8478" width="8.85546875" style="3" customWidth="1"/>
    <col min="8479" max="8479" width="7.85546875" style="3" customWidth="1"/>
    <col min="8480" max="8480" width="7.42578125" style="3" customWidth="1"/>
    <col min="8481" max="8481" width="7" style="3" customWidth="1"/>
    <col min="8482" max="8482" width="8.140625" style="3" customWidth="1"/>
    <col min="8483" max="8483" width="8.42578125" style="3" customWidth="1"/>
    <col min="8484" max="8485" width="0" style="3" hidden="1" customWidth="1"/>
    <col min="8486" max="8486" width="9.140625" style="3" customWidth="1"/>
    <col min="8487" max="8487" width="8.140625" style="3" customWidth="1"/>
    <col min="8488" max="8488" width="8.42578125" style="3" customWidth="1"/>
    <col min="8489" max="8489" width="9.140625" style="3" customWidth="1"/>
    <col min="8490" max="8490" width="9" style="3" customWidth="1"/>
    <col min="8491" max="8727" width="13.140625" style="3"/>
    <col min="8728" max="8728" width="20.42578125" style="3" customWidth="1"/>
    <col min="8729" max="8729" width="8.5703125" style="3" customWidth="1"/>
    <col min="8730" max="8731" width="8.42578125" style="3" customWidth="1"/>
    <col min="8732" max="8732" width="7.28515625" style="3" customWidth="1"/>
    <col min="8733" max="8733" width="8.5703125" style="3" customWidth="1"/>
    <col min="8734" max="8734" width="8.85546875" style="3" customWidth="1"/>
    <col min="8735" max="8735" width="7.85546875" style="3" customWidth="1"/>
    <col min="8736" max="8736" width="7.42578125" style="3" customWidth="1"/>
    <col min="8737" max="8737" width="7" style="3" customWidth="1"/>
    <col min="8738" max="8738" width="8.140625" style="3" customWidth="1"/>
    <col min="8739" max="8739" width="8.42578125" style="3" customWidth="1"/>
    <col min="8740" max="8741" width="0" style="3" hidden="1" customWidth="1"/>
    <col min="8742" max="8742" width="9.140625" style="3" customWidth="1"/>
    <col min="8743" max="8743" width="8.140625" style="3" customWidth="1"/>
    <col min="8744" max="8744" width="8.42578125" style="3" customWidth="1"/>
    <col min="8745" max="8745" width="9.140625" style="3" customWidth="1"/>
    <col min="8746" max="8746" width="9" style="3" customWidth="1"/>
    <col min="8747" max="8983" width="13.140625" style="3"/>
    <col min="8984" max="8984" width="20.42578125" style="3" customWidth="1"/>
    <col min="8985" max="8985" width="8.5703125" style="3" customWidth="1"/>
    <col min="8986" max="8987" width="8.42578125" style="3" customWidth="1"/>
    <col min="8988" max="8988" width="7.28515625" style="3" customWidth="1"/>
    <col min="8989" max="8989" width="8.5703125" style="3" customWidth="1"/>
    <col min="8990" max="8990" width="8.85546875" style="3" customWidth="1"/>
    <col min="8991" max="8991" width="7.85546875" style="3" customWidth="1"/>
    <col min="8992" max="8992" width="7.42578125" style="3" customWidth="1"/>
    <col min="8993" max="8993" width="7" style="3" customWidth="1"/>
    <col min="8994" max="8994" width="8.140625" style="3" customWidth="1"/>
    <col min="8995" max="8995" width="8.42578125" style="3" customWidth="1"/>
    <col min="8996" max="8997" width="0" style="3" hidden="1" customWidth="1"/>
    <col min="8998" max="8998" width="9.140625" style="3" customWidth="1"/>
    <col min="8999" max="8999" width="8.140625" style="3" customWidth="1"/>
    <col min="9000" max="9000" width="8.42578125" style="3" customWidth="1"/>
    <col min="9001" max="9001" width="9.140625" style="3" customWidth="1"/>
    <col min="9002" max="9002" width="9" style="3" customWidth="1"/>
    <col min="9003" max="9239" width="13.140625" style="3"/>
    <col min="9240" max="9240" width="20.42578125" style="3" customWidth="1"/>
    <col min="9241" max="9241" width="8.5703125" style="3" customWidth="1"/>
    <col min="9242" max="9243" width="8.42578125" style="3" customWidth="1"/>
    <col min="9244" max="9244" width="7.28515625" style="3" customWidth="1"/>
    <col min="9245" max="9245" width="8.5703125" style="3" customWidth="1"/>
    <col min="9246" max="9246" width="8.85546875" style="3" customWidth="1"/>
    <col min="9247" max="9247" width="7.85546875" style="3" customWidth="1"/>
    <col min="9248" max="9248" width="7.42578125" style="3" customWidth="1"/>
    <col min="9249" max="9249" width="7" style="3" customWidth="1"/>
    <col min="9250" max="9250" width="8.140625" style="3" customWidth="1"/>
    <col min="9251" max="9251" width="8.42578125" style="3" customWidth="1"/>
    <col min="9252" max="9253" width="0" style="3" hidden="1" customWidth="1"/>
    <col min="9254" max="9254" width="9.140625" style="3" customWidth="1"/>
    <col min="9255" max="9255" width="8.140625" style="3" customWidth="1"/>
    <col min="9256" max="9256" width="8.42578125" style="3" customWidth="1"/>
    <col min="9257" max="9257" width="9.140625" style="3" customWidth="1"/>
    <col min="9258" max="9258" width="9" style="3" customWidth="1"/>
    <col min="9259" max="9495" width="13.140625" style="3"/>
    <col min="9496" max="9496" width="20.42578125" style="3" customWidth="1"/>
    <col min="9497" max="9497" width="8.5703125" style="3" customWidth="1"/>
    <col min="9498" max="9499" width="8.42578125" style="3" customWidth="1"/>
    <col min="9500" max="9500" width="7.28515625" style="3" customWidth="1"/>
    <col min="9501" max="9501" width="8.5703125" style="3" customWidth="1"/>
    <col min="9502" max="9502" width="8.85546875" style="3" customWidth="1"/>
    <col min="9503" max="9503" width="7.85546875" style="3" customWidth="1"/>
    <col min="9504" max="9504" width="7.42578125" style="3" customWidth="1"/>
    <col min="9505" max="9505" width="7" style="3" customWidth="1"/>
    <col min="9506" max="9506" width="8.140625" style="3" customWidth="1"/>
    <col min="9507" max="9507" width="8.42578125" style="3" customWidth="1"/>
    <col min="9508" max="9509" width="0" style="3" hidden="1" customWidth="1"/>
    <col min="9510" max="9510" width="9.140625" style="3" customWidth="1"/>
    <col min="9511" max="9511" width="8.140625" style="3" customWidth="1"/>
    <col min="9512" max="9512" width="8.42578125" style="3" customWidth="1"/>
    <col min="9513" max="9513" width="9.140625" style="3" customWidth="1"/>
    <col min="9514" max="9514" width="9" style="3" customWidth="1"/>
    <col min="9515" max="9751" width="13.140625" style="3"/>
    <col min="9752" max="9752" width="20.42578125" style="3" customWidth="1"/>
    <col min="9753" max="9753" width="8.5703125" style="3" customWidth="1"/>
    <col min="9754" max="9755" width="8.42578125" style="3" customWidth="1"/>
    <col min="9756" max="9756" width="7.28515625" style="3" customWidth="1"/>
    <col min="9757" max="9757" width="8.5703125" style="3" customWidth="1"/>
    <col min="9758" max="9758" width="8.85546875" style="3" customWidth="1"/>
    <col min="9759" max="9759" width="7.85546875" style="3" customWidth="1"/>
    <col min="9760" max="9760" width="7.42578125" style="3" customWidth="1"/>
    <col min="9761" max="9761" width="7" style="3" customWidth="1"/>
    <col min="9762" max="9762" width="8.140625" style="3" customWidth="1"/>
    <col min="9763" max="9763" width="8.42578125" style="3" customWidth="1"/>
    <col min="9764" max="9765" width="0" style="3" hidden="1" customWidth="1"/>
    <col min="9766" max="9766" width="9.140625" style="3" customWidth="1"/>
    <col min="9767" max="9767" width="8.140625" style="3" customWidth="1"/>
    <col min="9768" max="9768" width="8.42578125" style="3" customWidth="1"/>
    <col min="9769" max="9769" width="9.140625" style="3" customWidth="1"/>
    <col min="9770" max="9770" width="9" style="3" customWidth="1"/>
    <col min="9771" max="10007" width="13.140625" style="3"/>
    <col min="10008" max="10008" width="20.42578125" style="3" customWidth="1"/>
    <col min="10009" max="10009" width="8.5703125" style="3" customWidth="1"/>
    <col min="10010" max="10011" width="8.42578125" style="3" customWidth="1"/>
    <col min="10012" max="10012" width="7.28515625" style="3" customWidth="1"/>
    <col min="10013" max="10013" width="8.5703125" style="3" customWidth="1"/>
    <col min="10014" max="10014" width="8.85546875" style="3" customWidth="1"/>
    <col min="10015" max="10015" width="7.85546875" style="3" customWidth="1"/>
    <col min="10016" max="10016" width="7.42578125" style="3" customWidth="1"/>
    <col min="10017" max="10017" width="7" style="3" customWidth="1"/>
    <col min="10018" max="10018" width="8.140625" style="3" customWidth="1"/>
    <col min="10019" max="10019" width="8.42578125" style="3" customWidth="1"/>
    <col min="10020" max="10021" width="0" style="3" hidden="1" customWidth="1"/>
    <col min="10022" max="10022" width="9.140625" style="3" customWidth="1"/>
    <col min="10023" max="10023" width="8.140625" style="3" customWidth="1"/>
    <col min="10024" max="10024" width="8.42578125" style="3" customWidth="1"/>
    <col min="10025" max="10025" width="9.140625" style="3" customWidth="1"/>
    <col min="10026" max="10026" width="9" style="3" customWidth="1"/>
    <col min="10027" max="10263" width="13.140625" style="3"/>
    <col min="10264" max="10264" width="20.42578125" style="3" customWidth="1"/>
    <col min="10265" max="10265" width="8.5703125" style="3" customWidth="1"/>
    <col min="10266" max="10267" width="8.42578125" style="3" customWidth="1"/>
    <col min="10268" max="10268" width="7.28515625" style="3" customWidth="1"/>
    <col min="10269" max="10269" width="8.5703125" style="3" customWidth="1"/>
    <col min="10270" max="10270" width="8.85546875" style="3" customWidth="1"/>
    <col min="10271" max="10271" width="7.85546875" style="3" customWidth="1"/>
    <col min="10272" max="10272" width="7.42578125" style="3" customWidth="1"/>
    <col min="10273" max="10273" width="7" style="3" customWidth="1"/>
    <col min="10274" max="10274" width="8.140625" style="3" customWidth="1"/>
    <col min="10275" max="10275" width="8.42578125" style="3" customWidth="1"/>
    <col min="10276" max="10277" width="0" style="3" hidden="1" customWidth="1"/>
    <col min="10278" max="10278" width="9.140625" style="3" customWidth="1"/>
    <col min="10279" max="10279" width="8.140625" style="3" customWidth="1"/>
    <col min="10280" max="10280" width="8.42578125" style="3" customWidth="1"/>
    <col min="10281" max="10281" width="9.140625" style="3" customWidth="1"/>
    <col min="10282" max="10282" width="9" style="3" customWidth="1"/>
    <col min="10283" max="10519" width="13.140625" style="3"/>
    <col min="10520" max="10520" width="20.42578125" style="3" customWidth="1"/>
    <col min="10521" max="10521" width="8.5703125" style="3" customWidth="1"/>
    <col min="10522" max="10523" width="8.42578125" style="3" customWidth="1"/>
    <col min="10524" max="10524" width="7.28515625" style="3" customWidth="1"/>
    <col min="10525" max="10525" width="8.5703125" style="3" customWidth="1"/>
    <col min="10526" max="10526" width="8.85546875" style="3" customWidth="1"/>
    <col min="10527" max="10527" width="7.85546875" style="3" customWidth="1"/>
    <col min="10528" max="10528" width="7.42578125" style="3" customWidth="1"/>
    <col min="10529" max="10529" width="7" style="3" customWidth="1"/>
    <col min="10530" max="10530" width="8.140625" style="3" customWidth="1"/>
    <col min="10531" max="10531" width="8.42578125" style="3" customWidth="1"/>
    <col min="10532" max="10533" width="0" style="3" hidden="1" customWidth="1"/>
    <col min="10534" max="10534" width="9.140625" style="3" customWidth="1"/>
    <col min="10535" max="10535" width="8.140625" style="3" customWidth="1"/>
    <col min="10536" max="10536" width="8.42578125" style="3" customWidth="1"/>
    <col min="10537" max="10537" width="9.140625" style="3" customWidth="1"/>
    <col min="10538" max="10538" width="9" style="3" customWidth="1"/>
    <col min="10539" max="10775" width="13.140625" style="3"/>
    <col min="10776" max="10776" width="20.42578125" style="3" customWidth="1"/>
    <col min="10777" max="10777" width="8.5703125" style="3" customWidth="1"/>
    <col min="10778" max="10779" width="8.42578125" style="3" customWidth="1"/>
    <col min="10780" max="10780" width="7.28515625" style="3" customWidth="1"/>
    <col min="10781" max="10781" width="8.5703125" style="3" customWidth="1"/>
    <col min="10782" max="10782" width="8.85546875" style="3" customWidth="1"/>
    <col min="10783" max="10783" width="7.85546875" style="3" customWidth="1"/>
    <col min="10784" max="10784" width="7.42578125" style="3" customWidth="1"/>
    <col min="10785" max="10785" width="7" style="3" customWidth="1"/>
    <col min="10786" max="10786" width="8.140625" style="3" customWidth="1"/>
    <col min="10787" max="10787" width="8.42578125" style="3" customWidth="1"/>
    <col min="10788" max="10789" width="0" style="3" hidden="1" customWidth="1"/>
    <col min="10790" max="10790" width="9.140625" style="3" customWidth="1"/>
    <col min="10791" max="10791" width="8.140625" style="3" customWidth="1"/>
    <col min="10792" max="10792" width="8.42578125" style="3" customWidth="1"/>
    <col min="10793" max="10793" width="9.140625" style="3" customWidth="1"/>
    <col min="10794" max="10794" width="9" style="3" customWidth="1"/>
    <col min="10795" max="11031" width="13.140625" style="3"/>
    <col min="11032" max="11032" width="20.42578125" style="3" customWidth="1"/>
    <col min="11033" max="11033" width="8.5703125" style="3" customWidth="1"/>
    <col min="11034" max="11035" width="8.42578125" style="3" customWidth="1"/>
    <col min="11036" max="11036" width="7.28515625" style="3" customWidth="1"/>
    <col min="11037" max="11037" width="8.5703125" style="3" customWidth="1"/>
    <col min="11038" max="11038" width="8.85546875" style="3" customWidth="1"/>
    <col min="11039" max="11039" width="7.85546875" style="3" customWidth="1"/>
    <col min="11040" max="11040" width="7.42578125" style="3" customWidth="1"/>
    <col min="11041" max="11041" width="7" style="3" customWidth="1"/>
    <col min="11042" max="11042" width="8.140625" style="3" customWidth="1"/>
    <col min="11043" max="11043" width="8.42578125" style="3" customWidth="1"/>
    <col min="11044" max="11045" width="0" style="3" hidden="1" customWidth="1"/>
    <col min="11046" max="11046" width="9.140625" style="3" customWidth="1"/>
    <col min="11047" max="11047" width="8.140625" style="3" customWidth="1"/>
    <col min="11048" max="11048" width="8.42578125" style="3" customWidth="1"/>
    <col min="11049" max="11049" width="9.140625" style="3" customWidth="1"/>
    <col min="11050" max="11050" width="9" style="3" customWidth="1"/>
    <col min="11051" max="11287" width="13.140625" style="3"/>
    <col min="11288" max="11288" width="20.42578125" style="3" customWidth="1"/>
    <col min="11289" max="11289" width="8.5703125" style="3" customWidth="1"/>
    <col min="11290" max="11291" width="8.42578125" style="3" customWidth="1"/>
    <col min="11292" max="11292" width="7.28515625" style="3" customWidth="1"/>
    <col min="11293" max="11293" width="8.5703125" style="3" customWidth="1"/>
    <col min="11294" max="11294" width="8.85546875" style="3" customWidth="1"/>
    <col min="11295" max="11295" width="7.85546875" style="3" customWidth="1"/>
    <col min="11296" max="11296" width="7.42578125" style="3" customWidth="1"/>
    <col min="11297" max="11297" width="7" style="3" customWidth="1"/>
    <col min="11298" max="11298" width="8.140625" style="3" customWidth="1"/>
    <col min="11299" max="11299" width="8.42578125" style="3" customWidth="1"/>
    <col min="11300" max="11301" width="0" style="3" hidden="1" customWidth="1"/>
    <col min="11302" max="11302" width="9.140625" style="3" customWidth="1"/>
    <col min="11303" max="11303" width="8.140625" style="3" customWidth="1"/>
    <col min="11304" max="11304" width="8.42578125" style="3" customWidth="1"/>
    <col min="11305" max="11305" width="9.140625" style="3" customWidth="1"/>
    <col min="11306" max="11306" width="9" style="3" customWidth="1"/>
    <col min="11307" max="11543" width="13.140625" style="3"/>
    <col min="11544" max="11544" width="20.42578125" style="3" customWidth="1"/>
    <col min="11545" max="11545" width="8.5703125" style="3" customWidth="1"/>
    <col min="11546" max="11547" width="8.42578125" style="3" customWidth="1"/>
    <col min="11548" max="11548" width="7.28515625" style="3" customWidth="1"/>
    <col min="11549" max="11549" width="8.5703125" style="3" customWidth="1"/>
    <col min="11550" max="11550" width="8.85546875" style="3" customWidth="1"/>
    <col min="11551" max="11551" width="7.85546875" style="3" customWidth="1"/>
    <col min="11552" max="11552" width="7.42578125" style="3" customWidth="1"/>
    <col min="11553" max="11553" width="7" style="3" customWidth="1"/>
    <col min="11554" max="11554" width="8.140625" style="3" customWidth="1"/>
    <col min="11555" max="11555" width="8.42578125" style="3" customWidth="1"/>
    <col min="11556" max="11557" width="0" style="3" hidden="1" customWidth="1"/>
    <col min="11558" max="11558" width="9.140625" style="3" customWidth="1"/>
    <col min="11559" max="11559" width="8.140625" style="3" customWidth="1"/>
    <col min="11560" max="11560" width="8.42578125" style="3" customWidth="1"/>
    <col min="11561" max="11561" width="9.140625" style="3" customWidth="1"/>
    <col min="11562" max="11562" width="9" style="3" customWidth="1"/>
    <col min="11563" max="11799" width="13.140625" style="3"/>
    <col min="11800" max="11800" width="20.42578125" style="3" customWidth="1"/>
    <col min="11801" max="11801" width="8.5703125" style="3" customWidth="1"/>
    <col min="11802" max="11803" width="8.42578125" style="3" customWidth="1"/>
    <col min="11804" max="11804" width="7.28515625" style="3" customWidth="1"/>
    <col min="11805" max="11805" width="8.5703125" style="3" customWidth="1"/>
    <col min="11806" max="11806" width="8.85546875" style="3" customWidth="1"/>
    <col min="11807" max="11807" width="7.85546875" style="3" customWidth="1"/>
    <col min="11808" max="11808" width="7.42578125" style="3" customWidth="1"/>
    <col min="11809" max="11809" width="7" style="3" customWidth="1"/>
    <col min="11810" max="11810" width="8.140625" style="3" customWidth="1"/>
    <col min="11811" max="11811" width="8.42578125" style="3" customWidth="1"/>
    <col min="11812" max="11813" width="0" style="3" hidden="1" customWidth="1"/>
    <col min="11814" max="11814" width="9.140625" style="3" customWidth="1"/>
    <col min="11815" max="11815" width="8.140625" style="3" customWidth="1"/>
    <col min="11816" max="11816" width="8.42578125" style="3" customWidth="1"/>
    <col min="11817" max="11817" width="9.140625" style="3" customWidth="1"/>
    <col min="11818" max="11818" width="9" style="3" customWidth="1"/>
    <col min="11819" max="12055" width="13.140625" style="3"/>
    <col min="12056" max="12056" width="20.42578125" style="3" customWidth="1"/>
    <col min="12057" max="12057" width="8.5703125" style="3" customWidth="1"/>
    <col min="12058" max="12059" width="8.42578125" style="3" customWidth="1"/>
    <col min="12060" max="12060" width="7.28515625" style="3" customWidth="1"/>
    <col min="12061" max="12061" width="8.5703125" style="3" customWidth="1"/>
    <col min="12062" max="12062" width="8.85546875" style="3" customWidth="1"/>
    <col min="12063" max="12063" width="7.85546875" style="3" customWidth="1"/>
    <col min="12064" max="12064" width="7.42578125" style="3" customWidth="1"/>
    <col min="12065" max="12065" width="7" style="3" customWidth="1"/>
    <col min="12066" max="12066" width="8.140625" style="3" customWidth="1"/>
    <col min="12067" max="12067" width="8.42578125" style="3" customWidth="1"/>
    <col min="12068" max="12069" width="0" style="3" hidden="1" customWidth="1"/>
    <col min="12070" max="12070" width="9.140625" style="3" customWidth="1"/>
    <col min="12071" max="12071" width="8.140625" style="3" customWidth="1"/>
    <col min="12072" max="12072" width="8.42578125" style="3" customWidth="1"/>
    <col min="12073" max="12073" width="9.140625" style="3" customWidth="1"/>
    <col min="12074" max="12074" width="9" style="3" customWidth="1"/>
    <col min="12075" max="12311" width="13.140625" style="3"/>
    <col min="12312" max="12312" width="20.42578125" style="3" customWidth="1"/>
    <col min="12313" max="12313" width="8.5703125" style="3" customWidth="1"/>
    <col min="12314" max="12315" width="8.42578125" style="3" customWidth="1"/>
    <col min="12316" max="12316" width="7.28515625" style="3" customWidth="1"/>
    <col min="12317" max="12317" width="8.5703125" style="3" customWidth="1"/>
    <col min="12318" max="12318" width="8.85546875" style="3" customWidth="1"/>
    <col min="12319" max="12319" width="7.85546875" style="3" customWidth="1"/>
    <col min="12320" max="12320" width="7.42578125" style="3" customWidth="1"/>
    <col min="12321" max="12321" width="7" style="3" customWidth="1"/>
    <col min="12322" max="12322" width="8.140625" style="3" customWidth="1"/>
    <col min="12323" max="12323" width="8.42578125" style="3" customWidth="1"/>
    <col min="12324" max="12325" width="0" style="3" hidden="1" customWidth="1"/>
    <col min="12326" max="12326" width="9.140625" style="3" customWidth="1"/>
    <col min="12327" max="12327" width="8.140625" style="3" customWidth="1"/>
    <col min="12328" max="12328" width="8.42578125" style="3" customWidth="1"/>
    <col min="12329" max="12329" width="9.140625" style="3" customWidth="1"/>
    <col min="12330" max="12330" width="9" style="3" customWidth="1"/>
    <col min="12331" max="12567" width="13.140625" style="3"/>
    <col min="12568" max="12568" width="20.42578125" style="3" customWidth="1"/>
    <col min="12569" max="12569" width="8.5703125" style="3" customWidth="1"/>
    <col min="12570" max="12571" width="8.42578125" style="3" customWidth="1"/>
    <col min="12572" max="12572" width="7.28515625" style="3" customWidth="1"/>
    <col min="12573" max="12573" width="8.5703125" style="3" customWidth="1"/>
    <col min="12574" max="12574" width="8.85546875" style="3" customWidth="1"/>
    <col min="12575" max="12575" width="7.85546875" style="3" customWidth="1"/>
    <col min="12576" max="12576" width="7.42578125" style="3" customWidth="1"/>
    <col min="12577" max="12577" width="7" style="3" customWidth="1"/>
    <col min="12578" max="12578" width="8.140625" style="3" customWidth="1"/>
    <col min="12579" max="12579" width="8.42578125" style="3" customWidth="1"/>
    <col min="12580" max="12581" width="0" style="3" hidden="1" customWidth="1"/>
    <col min="12582" max="12582" width="9.140625" style="3" customWidth="1"/>
    <col min="12583" max="12583" width="8.140625" style="3" customWidth="1"/>
    <col min="12584" max="12584" width="8.42578125" style="3" customWidth="1"/>
    <col min="12585" max="12585" width="9.140625" style="3" customWidth="1"/>
    <col min="12586" max="12586" width="9" style="3" customWidth="1"/>
    <col min="12587" max="12823" width="13.140625" style="3"/>
    <col min="12824" max="12824" width="20.42578125" style="3" customWidth="1"/>
    <col min="12825" max="12825" width="8.5703125" style="3" customWidth="1"/>
    <col min="12826" max="12827" width="8.42578125" style="3" customWidth="1"/>
    <col min="12828" max="12828" width="7.28515625" style="3" customWidth="1"/>
    <col min="12829" max="12829" width="8.5703125" style="3" customWidth="1"/>
    <col min="12830" max="12830" width="8.85546875" style="3" customWidth="1"/>
    <col min="12831" max="12831" width="7.85546875" style="3" customWidth="1"/>
    <col min="12832" max="12832" width="7.42578125" style="3" customWidth="1"/>
    <col min="12833" max="12833" width="7" style="3" customWidth="1"/>
    <col min="12834" max="12834" width="8.140625" style="3" customWidth="1"/>
    <col min="12835" max="12835" width="8.42578125" style="3" customWidth="1"/>
    <col min="12836" max="12837" width="0" style="3" hidden="1" customWidth="1"/>
    <col min="12838" max="12838" width="9.140625" style="3" customWidth="1"/>
    <col min="12839" max="12839" width="8.140625" style="3" customWidth="1"/>
    <col min="12840" max="12840" width="8.42578125" style="3" customWidth="1"/>
    <col min="12841" max="12841" width="9.140625" style="3" customWidth="1"/>
    <col min="12842" max="12842" width="9" style="3" customWidth="1"/>
    <col min="12843" max="13079" width="13.140625" style="3"/>
    <col min="13080" max="13080" width="20.42578125" style="3" customWidth="1"/>
    <col min="13081" max="13081" width="8.5703125" style="3" customWidth="1"/>
    <col min="13082" max="13083" width="8.42578125" style="3" customWidth="1"/>
    <col min="13084" max="13084" width="7.28515625" style="3" customWidth="1"/>
    <col min="13085" max="13085" width="8.5703125" style="3" customWidth="1"/>
    <col min="13086" max="13086" width="8.85546875" style="3" customWidth="1"/>
    <col min="13087" max="13087" width="7.85546875" style="3" customWidth="1"/>
    <col min="13088" max="13088" width="7.42578125" style="3" customWidth="1"/>
    <col min="13089" max="13089" width="7" style="3" customWidth="1"/>
    <col min="13090" max="13090" width="8.140625" style="3" customWidth="1"/>
    <col min="13091" max="13091" width="8.42578125" style="3" customWidth="1"/>
    <col min="13092" max="13093" width="0" style="3" hidden="1" customWidth="1"/>
    <col min="13094" max="13094" width="9.140625" style="3" customWidth="1"/>
    <col min="13095" max="13095" width="8.140625" style="3" customWidth="1"/>
    <col min="13096" max="13096" width="8.42578125" style="3" customWidth="1"/>
    <col min="13097" max="13097" width="9.140625" style="3" customWidth="1"/>
    <col min="13098" max="13098" width="9" style="3" customWidth="1"/>
    <col min="13099" max="13335" width="13.140625" style="3"/>
    <col min="13336" max="13336" width="20.42578125" style="3" customWidth="1"/>
    <col min="13337" max="13337" width="8.5703125" style="3" customWidth="1"/>
    <col min="13338" max="13339" width="8.42578125" style="3" customWidth="1"/>
    <col min="13340" max="13340" width="7.28515625" style="3" customWidth="1"/>
    <col min="13341" max="13341" width="8.5703125" style="3" customWidth="1"/>
    <col min="13342" max="13342" width="8.85546875" style="3" customWidth="1"/>
    <col min="13343" max="13343" width="7.85546875" style="3" customWidth="1"/>
    <col min="13344" max="13344" width="7.42578125" style="3" customWidth="1"/>
    <col min="13345" max="13345" width="7" style="3" customWidth="1"/>
    <col min="13346" max="13346" width="8.140625" style="3" customWidth="1"/>
    <col min="13347" max="13347" width="8.42578125" style="3" customWidth="1"/>
    <col min="13348" max="13349" width="0" style="3" hidden="1" customWidth="1"/>
    <col min="13350" max="13350" width="9.140625" style="3" customWidth="1"/>
    <col min="13351" max="13351" width="8.140625" style="3" customWidth="1"/>
    <col min="13352" max="13352" width="8.42578125" style="3" customWidth="1"/>
    <col min="13353" max="13353" width="9.140625" style="3" customWidth="1"/>
    <col min="13354" max="13354" width="9" style="3" customWidth="1"/>
    <col min="13355" max="13591" width="13.140625" style="3"/>
    <col min="13592" max="13592" width="20.42578125" style="3" customWidth="1"/>
    <col min="13593" max="13593" width="8.5703125" style="3" customWidth="1"/>
    <col min="13594" max="13595" width="8.42578125" style="3" customWidth="1"/>
    <col min="13596" max="13596" width="7.28515625" style="3" customWidth="1"/>
    <col min="13597" max="13597" width="8.5703125" style="3" customWidth="1"/>
    <col min="13598" max="13598" width="8.85546875" style="3" customWidth="1"/>
    <col min="13599" max="13599" width="7.85546875" style="3" customWidth="1"/>
    <col min="13600" max="13600" width="7.42578125" style="3" customWidth="1"/>
    <col min="13601" max="13601" width="7" style="3" customWidth="1"/>
    <col min="13602" max="13602" width="8.140625" style="3" customWidth="1"/>
    <col min="13603" max="13603" width="8.42578125" style="3" customWidth="1"/>
    <col min="13604" max="13605" width="0" style="3" hidden="1" customWidth="1"/>
    <col min="13606" max="13606" width="9.140625" style="3" customWidth="1"/>
    <col min="13607" max="13607" width="8.140625" style="3" customWidth="1"/>
    <col min="13608" max="13608" width="8.42578125" style="3" customWidth="1"/>
    <col min="13609" max="13609" width="9.140625" style="3" customWidth="1"/>
    <col min="13610" max="13610" width="9" style="3" customWidth="1"/>
    <col min="13611" max="13847" width="13.140625" style="3"/>
    <col min="13848" max="13848" width="20.42578125" style="3" customWidth="1"/>
    <col min="13849" max="13849" width="8.5703125" style="3" customWidth="1"/>
    <col min="13850" max="13851" width="8.42578125" style="3" customWidth="1"/>
    <col min="13852" max="13852" width="7.28515625" style="3" customWidth="1"/>
    <col min="13853" max="13853" width="8.5703125" style="3" customWidth="1"/>
    <col min="13854" max="13854" width="8.85546875" style="3" customWidth="1"/>
    <col min="13855" max="13855" width="7.85546875" style="3" customWidth="1"/>
    <col min="13856" max="13856" width="7.42578125" style="3" customWidth="1"/>
    <col min="13857" max="13857" width="7" style="3" customWidth="1"/>
    <col min="13858" max="13858" width="8.140625" style="3" customWidth="1"/>
    <col min="13859" max="13859" width="8.42578125" style="3" customWidth="1"/>
    <col min="13860" max="13861" width="0" style="3" hidden="1" customWidth="1"/>
    <col min="13862" max="13862" width="9.140625" style="3" customWidth="1"/>
    <col min="13863" max="13863" width="8.140625" style="3" customWidth="1"/>
    <col min="13864" max="13864" width="8.42578125" style="3" customWidth="1"/>
    <col min="13865" max="13865" width="9.140625" style="3" customWidth="1"/>
    <col min="13866" max="13866" width="9" style="3" customWidth="1"/>
    <col min="13867" max="14103" width="13.140625" style="3"/>
    <col min="14104" max="14104" width="20.42578125" style="3" customWidth="1"/>
    <col min="14105" max="14105" width="8.5703125" style="3" customWidth="1"/>
    <col min="14106" max="14107" width="8.42578125" style="3" customWidth="1"/>
    <col min="14108" max="14108" width="7.28515625" style="3" customWidth="1"/>
    <col min="14109" max="14109" width="8.5703125" style="3" customWidth="1"/>
    <col min="14110" max="14110" width="8.85546875" style="3" customWidth="1"/>
    <col min="14111" max="14111" width="7.85546875" style="3" customWidth="1"/>
    <col min="14112" max="14112" width="7.42578125" style="3" customWidth="1"/>
    <col min="14113" max="14113" width="7" style="3" customWidth="1"/>
    <col min="14114" max="14114" width="8.140625" style="3" customWidth="1"/>
    <col min="14115" max="14115" width="8.42578125" style="3" customWidth="1"/>
    <col min="14116" max="14117" width="0" style="3" hidden="1" customWidth="1"/>
    <col min="14118" max="14118" width="9.140625" style="3" customWidth="1"/>
    <col min="14119" max="14119" width="8.140625" style="3" customWidth="1"/>
    <col min="14120" max="14120" width="8.42578125" style="3" customWidth="1"/>
    <col min="14121" max="14121" width="9.140625" style="3" customWidth="1"/>
    <col min="14122" max="14122" width="9" style="3" customWidth="1"/>
    <col min="14123" max="14359" width="13.140625" style="3"/>
    <col min="14360" max="14360" width="20.42578125" style="3" customWidth="1"/>
    <col min="14361" max="14361" width="8.5703125" style="3" customWidth="1"/>
    <col min="14362" max="14363" width="8.42578125" style="3" customWidth="1"/>
    <col min="14364" max="14364" width="7.28515625" style="3" customWidth="1"/>
    <col min="14365" max="14365" width="8.5703125" style="3" customWidth="1"/>
    <col min="14366" max="14366" width="8.85546875" style="3" customWidth="1"/>
    <col min="14367" max="14367" width="7.85546875" style="3" customWidth="1"/>
    <col min="14368" max="14368" width="7.42578125" style="3" customWidth="1"/>
    <col min="14369" max="14369" width="7" style="3" customWidth="1"/>
    <col min="14370" max="14370" width="8.140625" style="3" customWidth="1"/>
    <col min="14371" max="14371" width="8.42578125" style="3" customWidth="1"/>
    <col min="14372" max="14373" width="0" style="3" hidden="1" customWidth="1"/>
    <col min="14374" max="14374" width="9.140625" style="3" customWidth="1"/>
    <col min="14375" max="14375" width="8.140625" style="3" customWidth="1"/>
    <col min="14376" max="14376" width="8.42578125" style="3" customWidth="1"/>
    <col min="14377" max="14377" width="9.140625" style="3" customWidth="1"/>
    <col min="14378" max="14378" width="9" style="3" customWidth="1"/>
    <col min="14379" max="14615" width="13.140625" style="3"/>
    <col min="14616" max="14616" width="20.42578125" style="3" customWidth="1"/>
    <col min="14617" max="14617" width="8.5703125" style="3" customWidth="1"/>
    <col min="14618" max="14619" width="8.42578125" style="3" customWidth="1"/>
    <col min="14620" max="14620" width="7.28515625" style="3" customWidth="1"/>
    <col min="14621" max="14621" width="8.5703125" style="3" customWidth="1"/>
    <col min="14622" max="14622" width="8.85546875" style="3" customWidth="1"/>
    <col min="14623" max="14623" width="7.85546875" style="3" customWidth="1"/>
    <col min="14624" max="14624" width="7.42578125" style="3" customWidth="1"/>
    <col min="14625" max="14625" width="7" style="3" customWidth="1"/>
    <col min="14626" max="14626" width="8.140625" style="3" customWidth="1"/>
    <col min="14627" max="14627" width="8.42578125" style="3" customWidth="1"/>
    <col min="14628" max="14629" width="0" style="3" hidden="1" customWidth="1"/>
    <col min="14630" max="14630" width="9.140625" style="3" customWidth="1"/>
    <col min="14631" max="14631" width="8.140625" style="3" customWidth="1"/>
    <col min="14632" max="14632" width="8.42578125" style="3" customWidth="1"/>
    <col min="14633" max="14633" width="9.140625" style="3" customWidth="1"/>
    <col min="14634" max="14634" width="9" style="3" customWidth="1"/>
    <col min="14635" max="14871" width="13.140625" style="3"/>
    <col min="14872" max="14872" width="20.42578125" style="3" customWidth="1"/>
    <col min="14873" max="14873" width="8.5703125" style="3" customWidth="1"/>
    <col min="14874" max="14875" width="8.42578125" style="3" customWidth="1"/>
    <col min="14876" max="14876" width="7.28515625" style="3" customWidth="1"/>
    <col min="14877" max="14877" width="8.5703125" style="3" customWidth="1"/>
    <col min="14878" max="14878" width="8.85546875" style="3" customWidth="1"/>
    <col min="14879" max="14879" width="7.85546875" style="3" customWidth="1"/>
    <col min="14880" max="14880" width="7.42578125" style="3" customWidth="1"/>
    <col min="14881" max="14881" width="7" style="3" customWidth="1"/>
    <col min="14882" max="14882" width="8.140625" style="3" customWidth="1"/>
    <col min="14883" max="14883" width="8.42578125" style="3" customWidth="1"/>
    <col min="14884" max="14885" width="0" style="3" hidden="1" customWidth="1"/>
    <col min="14886" max="14886" width="9.140625" style="3" customWidth="1"/>
    <col min="14887" max="14887" width="8.140625" style="3" customWidth="1"/>
    <col min="14888" max="14888" width="8.42578125" style="3" customWidth="1"/>
    <col min="14889" max="14889" width="9.140625" style="3" customWidth="1"/>
    <col min="14890" max="14890" width="9" style="3" customWidth="1"/>
    <col min="14891" max="15127" width="13.140625" style="3"/>
    <col min="15128" max="15128" width="20.42578125" style="3" customWidth="1"/>
    <col min="15129" max="15129" width="8.5703125" style="3" customWidth="1"/>
    <col min="15130" max="15131" width="8.42578125" style="3" customWidth="1"/>
    <col min="15132" max="15132" width="7.28515625" style="3" customWidth="1"/>
    <col min="15133" max="15133" width="8.5703125" style="3" customWidth="1"/>
    <col min="15134" max="15134" width="8.85546875" style="3" customWidth="1"/>
    <col min="15135" max="15135" width="7.85546875" style="3" customWidth="1"/>
    <col min="15136" max="15136" width="7.42578125" style="3" customWidth="1"/>
    <col min="15137" max="15137" width="7" style="3" customWidth="1"/>
    <col min="15138" max="15138" width="8.140625" style="3" customWidth="1"/>
    <col min="15139" max="15139" width="8.42578125" style="3" customWidth="1"/>
    <col min="15140" max="15141" width="0" style="3" hidden="1" customWidth="1"/>
    <col min="15142" max="15142" width="9.140625" style="3" customWidth="1"/>
    <col min="15143" max="15143" width="8.140625" style="3" customWidth="1"/>
    <col min="15144" max="15144" width="8.42578125" style="3" customWidth="1"/>
    <col min="15145" max="15145" width="9.140625" style="3" customWidth="1"/>
    <col min="15146" max="15146" width="9" style="3" customWidth="1"/>
    <col min="15147" max="15383" width="13.140625" style="3"/>
    <col min="15384" max="15384" width="20.42578125" style="3" customWidth="1"/>
    <col min="15385" max="15385" width="8.5703125" style="3" customWidth="1"/>
    <col min="15386" max="15387" width="8.42578125" style="3" customWidth="1"/>
    <col min="15388" max="15388" width="7.28515625" style="3" customWidth="1"/>
    <col min="15389" max="15389" width="8.5703125" style="3" customWidth="1"/>
    <col min="15390" max="15390" width="8.85546875" style="3" customWidth="1"/>
    <col min="15391" max="15391" width="7.85546875" style="3" customWidth="1"/>
    <col min="15392" max="15392" width="7.42578125" style="3" customWidth="1"/>
    <col min="15393" max="15393" width="7" style="3" customWidth="1"/>
    <col min="15394" max="15394" width="8.140625" style="3" customWidth="1"/>
    <col min="15395" max="15395" width="8.42578125" style="3" customWidth="1"/>
    <col min="15396" max="15397" width="0" style="3" hidden="1" customWidth="1"/>
    <col min="15398" max="15398" width="9.140625" style="3" customWidth="1"/>
    <col min="15399" max="15399" width="8.140625" style="3" customWidth="1"/>
    <col min="15400" max="15400" width="8.42578125" style="3" customWidth="1"/>
    <col min="15401" max="15401" width="9.140625" style="3" customWidth="1"/>
    <col min="15402" max="15402" width="9" style="3" customWidth="1"/>
    <col min="15403" max="15639" width="13.140625" style="3"/>
    <col min="15640" max="15640" width="20.42578125" style="3" customWidth="1"/>
    <col min="15641" max="15641" width="8.5703125" style="3" customWidth="1"/>
    <col min="15642" max="15643" width="8.42578125" style="3" customWidth="1"/>
    <col min="15644" max="15644" width="7.28515625" style="3" customWidth="1"/>
    <col min="15645" max="15645" width="8.5703125" style="3" customWidth="1"/>
    <col min="15646" max="15646" width="8.85546875" style="3" customWidth="1"/>
    <col min="15647" max="15647" width="7.85546875" style="3" customWidth="1"/>
    <col min="15648" max="15648" width="7.42578125" style="3" customWidth="1"/>
    <col min="15649" max="15649" width="7" style="3" customWidth="1"/>
    <col min="15650" max="15650" width="8.140625" style="3" customWidth="1"/>
    <col min="15651" max="15651" width="8.42578125" style="3" customWidth="1"/>
    <col min="15652" max="15653" width="0" style="3" hidden="1" customWidth="1"/>
    <col min="15654" max="15654" width="9.140625" style="3" customWidth="1"/>
    <col min="15655" max="15655" width="8.140625" style="3" customWidth="1"/>
    <col min="15656" max="15656" width="8.42578125" style="3" customWidth="1"/>
    <col min="15657" max="15657" width="9.140625" style="3" customWidth="1"/>
    <col min="15658" max="15658" width="9" style="3" customWidth="1"/>
    <col min="15659" max="15895" width="13.140625" style="3"/>
    <col min="15896" max="15896" width="20.42578125" style="3" customWidth="1"/>
    <col min="15897" max="15897" width="8.5703125" style="3" customWidth="1"/>
    <col min="15898" max="15899" width="8.42578125" style="3" customWidth="1"/>
    <col min="15900" max="15900" width="7.28515625" style="3" customWidth="1"/>
    <col min="15901" max="15901" width="8.5703125" style="3" customWidth="1"/>
    <col min="15902" max="15902" width="8.85546875" style="3" customWidth="1"/>
    <col min="15903" max="15903" width="7.85546875" style="3" customWidth="1"/>
    <col min="15904" max="15904" width="7.42578125" style="3" customWidth="1"/>
    <col min="15905" max="15905" width="7" style="3" customWidth="1"/>
    <col min="15906" max="15906" width="8.140625" style="3" customWidth="1"/>
    <col min="15907" max="15907" width="8.42578125" style="3" customWidth="1"/>
    <col min="15908" max="15909" width="0" style="3" hidden="1" customWidth="1"/>
    <col min="15910" max="15910" width="9.140625" style="3" customWidth="1"/>
    <col min="15911" max="15911" width="8.140625" style="3" customWidth="1"/>
    <col min="15912" max="15912" width="8.42578125" style="3" customWidth="1"/>
    <col min="15913" max="15913" width="9.140625" style="3" customWidth="1"/>
    <col min="15914" max="15914" width="9" style="3" customWidth="1"/>
    <col min="15915" max="16151" width="13.140625" style="3"/>
    <col min="16152" max="16152" width="20.42578125" style="3" customWidth="1"/>
    <col min="16153" max="16153" width="8.5703125" style="3" customWidth="1"/>
    <col min="16154" max="16155" width="8.42578125" style="3" customWidth="1"/>
    <col min="16156" max="16156" width="7.28515625" style="3" customWidth="1"/>
    <col min="16157" max="16157" width="8.5703125" style="3" customWidth="1"/>
    <col min="16158" max="16158" width="8.85546875" style="3" customWidth="1"/>
    <col min="16159" max="16159" width="7.85546875" style="3" customWidth="1"/>
    <col min="16160" max="16160" width="7.42578125" style="3" customWidth="1"/>
    <col min="16161" max="16161" width="7" style="3" customWidth="1"/>
    <col min="16162" max="16162" width="8.140625" style="3" customWidth="1"/>
    <col min="16163" max="16163" width="8.42578125" style="3" customWidth="1"/>
    <col min="16164" max="16165" width="0" style="3" hidden="1" customWidth="1"/>
    <col min="16166" max="16166" width="9.140625" style="3" customWidth="1"/>
    <col min="16167" max="16167" width="8.140625" style="3" customWidth="1"/>
    <col min="16168" max="16168" width="8.42578125" style="3" customWidth="1"/>
    <col min="16169" max="16169" width="9.140625" style="3" customWidth="1"/>
    <col min="16170" max="16170" width="9" style="3" customWidth="1"/>
    <col min="16171" max="16384" width="13.140625" style="3"/>
  </cols>
  <sheetData>
    <row r="1" spans="1:60">
      <c r="A1" s="126" t="s">
        <v>0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  <c r="S1" s="126"/>
      <c r="T1" s="126"/>
      <c r="U1" s="126"/>
      <c r="V1" s="126"/>
      <c r="W1" s="126"/>
      <c r="X1" s="95"/>
      <c r="Y1" s="95"/>
      <c r="Z1" s="95"/>
      <c r="AE1" s="126" t="s">
        <v>0</v>
      </c>
      <c r="AF1" s="126"/>
      <c r="AG1" s="126"/>
      <c r="AH1" s="126"/>
      <c r="AI1" s="126"/>
      <c r="AJ1" s="126"/>
      <c r="AK1" s="126"/>
      <c r="AL1" s="126"/>
      <c r="AM1" s="126"/>
      <c r="AN1" s="126"/>
      <c r="AO1" s="126"/>
      <c r="AP1" s="126"/>
      <c r="AQ1" s="126"/>
      <c r="AR1" s="126"/>
      <c r="AS1" s="126"/>
      <c r="AT1" s="126"/>
      <c r="AU1" s="126"/>
      <c r="AV1" s="126"/>
      <c r="AW1" s="95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</row>
    <row r="2" spans="1:60" ht="15" customHeight="1">
      <c r="A2" s="127" t="s">
        <v>99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96"/>
      <c r="Y2" s="96"/>
      <c r="Z2" s="96"/>
      <c r="AE2" s="127" t="str">
        <f>A2</f>
        <v>по состоянию  на  22.09.2016 год</v>
      </c>
      <c r="AF2" s="127"/>
      <c r="AG2" s="127"/>
      <c r="AH2" s="127"/>
      <c r="AI2" s="127"/>
      <c r="AJ2" s="127"/>
      <c r="AK2" s="127"/>
      <c r="AL2" s="127"/>
      <c r="AM2" s="127"/>
      <c r="AN2" s="127"/>
      <c r="AO2" s="127"/>
      <c r="AP2" s="127"/>
      <c r="AQ2" s="127"/>
      <c r="AR2" s="127"/>
      <c r="AS2" s="127"/>
      <c r="AT2" s="127"/>
      <c r="AU2" s="127"/>
      <c r="AV2" s="127"/>
      <c r="AW2" s="96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</row>
    <row r="3" spans="1:60" ht="3.75" customHeight="1">
      <c r="A3" s="5"/>
      <c r="B3" s="95"/>
      <c r="C3" s="95"/>
      <c r="D3" s="95"/>
    </row>
    <row r="4" spans="1:60" ht="30" customHeight="1">
      <c r="A4" s="103" t="s">
        <v>1</v>
      </c>
      <c r="B4" s="106" t="s">
        <v>2</v>
      </c>
      <c r="C4" s="107"/>
      <c r="D4" s="107"/>
      <c r="E4" s="107"/>
      <c r="F4" s="107"/>
      <c r="G4" s="107"/>
      <c r="H4" s="108"/>
      <c r="K4" s="109" t="s">
        <v>3</v>
      </c>
      <c r="L4" s="110"/>
      <c r="M4" s="110"/>
      <c r="N4" s="110"/>
      <c r="O4" s="110"/>
      <c r="P4" s="111"/>
      <c r="Q4" s="112" t="s">
        <v>4</v>
      </c>
      <c r="R4" s="113"/>
      <c r="S4" s="114" t="s">
        <v>5</v>
      </c>
      <c r="T4" s="114"/>
      <c r="U4" s="115"/>
      <c r="V4" s="128" t="s">
        <v>38</v>
      </c>
      <c r="W4" s="128" t="s">
        <v>39</v>
      </c>
      <c r="X4" s="129" t="s">
        <v>40</v>
      </c>
      <c r="Y4" s="129"/>
      <c r="Z4" s="9"/>
      <c r="AA4" s="103" t="s">
        <v>1</v>
      </c>
      <c r="AB4" s="130" t="s">
        <v>41</v>
      </c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30"/>
      <c r="AR4" s="130"/>
      <c r="AS4" s="130"/>
      <c r="AT4" s="130"/>
      <c r="AU4" s="130"/>
      <c r="AV4" s="130"/>
      <c r="AW4" s="119" t="s">
        <v>42</v>
      </c>
      <c r="AX4" s="129" t="s">
        <v>43</v>
      </c>
      <c r="AY4" s="129"/>
    </row>
    <row r="5" spans="1:60" ht="15" customHeight="1">
      <c r="A5" s="104"/>
      <c r="B5" s="119" t="s">
        <v>6</v>
      </c>
      <c r="C5" s="119" t="s">
        <v>7</v>
      </c>
      <c r="D5" s="119" t="s">
        <v>8</v>
      </c>
      <c r="E5" s="122" t="s">
        <v>9</v>
      </c>
      <c r="F5" s="124" t="s">
        <v>10</v>
      </c>
      <c r="G5" s="124" t="s">
        <v>11</v>
      </c>
      <c r="H5" s="131" t="s">
        <v>12</v>
      </c>
      <c r="K5" s="128" t="s">
        <v>6</v>
      </c>
      <c r="L5" s="116" t="s">
        <v>13</v>
      </c>
      <c r="M5" s="116" t="s">
        <v>14</v>
      </c>
      <c r="N5" s="117" t="s">
        <v>15</v>
      </c>
      <c r="O5" s="116" t="s">
        <v>11</v>
      </c>
      <c r="P5" s="118" t="s">
        <v>12</v>
      </c>
      <c r="Q5" s="119" t="s">
        <v>16</v>
      </c>
      <c r="R5" s="133" t="s">
        <v>17</v>
      </c>
      <c r="S5" s="99" t="s">
        <v>18</v>
      </c>
      <c r="T5" s="101" t="s">
        <v>19</v>
      </c>
      <c r="U5" s="132" t="s">
        <v>20</v>
      </c>
      <c r="V5" s="128"/>
      <c r="W5" s="128"/>
      <c r="X5" s="129"/>
      <c r="Y5" s="129"/>
      <c r="Z5" s="9"/>
      <c r="AA5" s="104"/>
      <c r="AB5" s="104" t="s">
        <v>44</v>
      </c>
      <c r="AC5" s="103" t="s">
        <v>45</v>
      </c>
      <c r="AD5" s="104" t="s">
        <v>46</v>
      </c>
      <c r="AE5" s="123" t="s">
        <v>47</v>
      </c>
      <c r="AF5" s="136" t="s">
        <v>48</v>
      </c>
      <c r="AG5" s="123" t="s">
        <v>49</v>
      </c>
      <c r="AH5" s="136" t="s">
        <v>48</v>
      </c>
      <c r="AI5" s="137" t="s">
        <v>50</v>
      </c>
      <c r="AJ5" s="137"/>
      <c r="AK5" s="137"/>
      <c r="AL5" s="137"/>
      <c r="AM5" s="137"/>
      <c r="AN5" s="137"/>
      <c r="AO5" s="123" t="s">
        <v>51</v>
      </c>
      <c r="AP5" s="123" t="s">
        <v>52</v>
      </c>
      <c r="AQ5" s="137" t="s">
        <v>53</v>
      </c>
      <c r="AR5" s="137"/>
      <c r="AS5" s="137"/>
      <c r="AT5" s="137"/>
      <c r="AU5" s="137"/>
      <c r="AV5" s="137"/>
      <c r="AW5" s="120"/>
      <c r="AX5" s="138" t="s">
        <v>54</v>
      </c>
      <c r="AY5" s="119" t="s">
        <v>55</v>
      </c>
    </row>
    <row r="6" spans="1:60" ht="48.75" customHeight="1">
      <c r="A6" s="105"/>
      <c r="B6" s="120"/>
      <c r="C6" s="120"/>
      <c r="D6" s="121"/>
      <c r="E6" s="123"/>
      <c r="F6" s="125"/>
      <c r="G6" s="125"/>
      <c r="H6" s="131"/>
      <c r="I6" s="10"/>
      <c r="J6" s="11"/>
      <c r="K6" s="128"/>
      <c r="L6" s="116"/>
      <c r="M6" s="116"/>
      <c r="N6" s="117"/>
      <c r="O6" s="116"/>
      <c r="P6" s="118"/>
      <c r="Q6" s="121"/>
      <c r="R6" s="134"/>
      <c r="S6" s="100"/>
      <c r="T6" s="102"/>
      <c r="U6" s="132"/>
      <c r="V6" s="128"/>
      <c r="W6" s="128"/>
      <c r="X6" s="58" t="s">
        <v>56</v>
      </c>
      <c r="Y6" s="58" t="s">
        <v>57</v>
      </c>
      <c r="Z6" s="9"/>
      <c r="AA6" s="105"/>
      <c r="AB6" s="105"/>
      <c r="AC6" s="105"/>
      <c r="AD6" s="105"/>
      <c r="AE6" s="135"/>
      <c r="AF6" s="123"/>
      <c r="AG6" s="135"/>
      <c r="AH6" s="123"/>
      <c r="AI6" s="98" t="s">
        <v>58</v>
      </c>
      <c r="AJ6" s="98" t="s">
        <v>59</v>
      </c>
      <c r="AK6" s="98" t="s">
        <v>60</v>
      </c>
      <c r="AL6" s="98" t="s">
        <v>61</v>
      </c>
      <c r="AM6" s="98" t="s">
        <v>62</v>
      </c>
      <c r="AN6" s="98" t="s">
        <v>63</v>
      </c>
      <c r="AO6" s="135"/>
      <c r="AP6" s="135"/>
      <c r="AQ6" s="98" t="s">
        <v>58</v>
      </c>
      <c r="AR6" s="98" t="s">
        <v>59</v>
      </c>
      <c r="AS6" s="98" t="s">
        <v>60</v>
      </c>
      <c r="AT6" s="98" t="s">
        <v>61</v>
      </c>
      <c r="AU6" s="98" t="s">
        <v>62</v>
      </c>
      <c r="AV6" s="98" t="s">
        <v>63</v>
      </c>
      <c r="AW6" s="121"/>
      <c r="AX6" s="139"/>
      <c r="AY6" s="121"/>
    </row>
    <row r="7" spans="1:60">
      <c r="A7" s="56" t="s">
        <v>29</v>
      </c>
      <c r="B7" s="13"/>
      <c r="C7" s="13"/>
      <c r="D7" s="13"/>
      <c r="E7" s="14">
        <f>D7*0.4</f>
        <v>0</v>
      </c>
      <c r="F7" s="15"/>
      <c r="G7" s="49"/>
      <c r="H7" s="16"/>
      <c r="I7" s="17"/>
      <c r="J7" s="17"/>
      <c r="K7" s="18"/>
      <c r="L7" s="15"/>
      <c r="M7" s="15"/>
      <c r="N7" s="19"/>
      <c r="O7" s="50"/>
      <c r="P7" s="19"/>
      <c r="Q7" s="97"/>
      <c r="R7" s="20"/>
      <c r="S7" s="21">
        <f>E7+N7+R7</f>
        <v>0</v>
      </c>
      <c r="T7" s="14"/>
      <c r="U7" s="23"/>
      <c r="V7" s="97">
        <v>550</v>
      </c>
      <c r="W7" s="97">
        <v>367</v>
      </c>
      <c r="X7" s="97">
        <v>1100</v>
      </c>
      <c r="Y7" s="97">
        <v>1100</v>
      </c>
      <c r="AA7" s="56" t="s">
        <v>29</v>
      </c>
      <c r="AB7" s="24">
        <v>4023</v>
      </c>
      <c r="AC7" s="59">
        <f>AB7-AD7</f>
        <v>4023</v>
      </c>
      <c r="AD7" s="24"/>
      <c r="AE7" s="14">
        <v>4023</v>
      </c>
      <c r="AF7" s="25">
        <f>AE7/AB7*100</f>
        <v>100</v>
      </c>
      <c r="AG7" s="14">
        <f>SUM(AI7:AN7)</f>
        <v>4023</v>
      </c>
      <c r="AH7" s="60">
        <f>AG7/AB7*100</f>
        <v>100</v>
      </c>
      <c r="AI7" s="15">
        <v>395</v>
      </c>
      <c r="AJ7" s="61">
        <v>3510</v>
      </c>
      <c r="AK7" s="61">
        <v>118</v>
      </c>
      <c r="AL7" s="61"/>
      <c r="AM7" s="61"/>
      <c r="AN7" s="15"/>
      <c r="AO7" s="14">
        <f>SUM(AQ7:AV7)</f>
        <v>7531</v>
      </c>
      <c r="AP7" s="25">
        <f>AO7/AG7*10</f>
        <v>18.719860800397715</v>
      </c>
      <c r="AQ7" s="18">
        <v>651</v>
      </c>
      <c r="AR7" s="18">
        <v>6514</v>
      </c>
      <c r="AS7" s="18">
        <v>366</v>
      </c>
      <c r="AT7" s="18"/>
      <c r="AU7" s="18"/>
      <c r="AV7" s="18"/>
      <c r="AW7" s="18"/>
      <c r="AX7" s="18"/>
      <c r="AY7" s="18"/>
    </row>
    <row r="8" spans="1:60">
      <c r="A8" s="56" t="s">
        <v>21</v>
      </c>
      <c r="B8" s="18">
        <v>2517</v>
      </c>
      <c r="C8" s="18">
        <v>2517</v>
      </c>
      <c r="D8" s="18">
        <v>3130</v>
      </c>
      <c r="E8" s="26">
        <f>D8*0.47</f>
        <v>1471.1</v>
      </c>
      <c r="F8" s="15">
        <v>2894</v>
      </c>
      <c r="G8" s="49">
        <v>3090</v>
      </c>
      <c r="H8" s="16">
        <f>D8/G8*100</f>
        <v>101.29449838187703</v>
      </c>
      <c r="I8" s="17"/>
      <c r="J8" s="17"/>
      <c r="K8" s="18">
        <v>1727</v>
      </c>
      <c r="L8" s="15">
        <v>18097</v>
      </c>
      <c r="M8" s="15">
        <v>13573</v>
      </c>
      <c r="N8" s="27">
        <f>M8*0.35</f>
        <v>4750.5499999999993</v>
      </c>
      <c r="O8" s="50">
        <v>5400</v>
      </c>
      <c r="P8" s="28">
        <f>M8/O8*100</f>
        <v>251.35185185185188</v>
      </c>
      <c r="Q8" s="97">
        <v>440</v>
      </c>
      <c r="R8" s="20">
        <f t="shared" ref="R8:R20" si="0">Q8*0.2</f>
        <v>88</v>
      </c>
      <c r="S8" s="21">
        <f>E8+N8+R8</f>
        <v>6309.65</v>
      </c>
      <c r="T8" s="54">
        <v>2006</v>
      </c>
      <c r="U8" s="23">
        <f t="shared" ref="U8:U27" si="1">S8*10/T8</f>
        <v>31.453888334995014</v>
      </c>
      <c r="V8" s="97">
        <v>1480</v>
      </c>
      <c r="W8" s="97">
        <v>355</v>
      </c>
      <c r="X8" s="97">
        <v>1980</v>
      </c>
      <c r="Y8" s="97">
        <v>1700</v>
      </c>
      <c r="AA8" s="56" t="s">
        <v>21</v>
      </c>
      <c r="AB8" s="24">
        <v>7492</v>
      </c>
      <c r="AC8" s="59">
        <f t="shared" ref="AC8:AC27" si="2">AB8-AD8</f>
        <v>7492</v>
      </c>
      <c r="AD8" s="24"/>
      <c r="AE8" s="14">
        <v>7492</v>
      </c>
      <c r="AF8" s="25">
        <f t="shared" ref="AF8:AF27" si="3">AE8/AB8*100</f>
        <v>100</v>
      </c>
      <c r="AG8" s="14">
        <f t="shared" ref="AG8:AG27" si="4">SUM(AI8:AN8)</f>
        <v>7492</v>
      </c>
      <c r="AH8" s="60">
        <f t="shared" ref="AH8:AH27" si="5">AG8/AB8*100</f>
        <v>100</v>
      </c>
      <c r="AI8" s="15">
        <v>193</v>
      </c>
      <c r="AJ8" s="61">
        <v>6919</v>
      </c>
      <c r="AK8" s="61">
        <v>180</v>
      </c>
      <c r="AL8" s="61">
        <v>200</v>
      </c>
      <c r="AM8" s="15"/>
      <c r="AN8" s="15"/>
      <c r="AO8" s="25">
        <f t="shared" ref="AO8:AO20" si="6">SUM(AQ8:AV8)</f>
        <v>7167</v>
      </c>
      <c r="AP8" s="25">
        <f>AO8/AG8*10</f>
        <v>9.56620395088094</v>
      </c>
      <c r="AQ8" s="18">
        <v>233</v>
      </c>
      <c r="AR8" s="18">
        <v>6381</v>
      </c>
      <c r="AS8" s="18">
        <v>223</v>
      </c>
      <c r="AT8" s="18">
        <v>330</v>
      </c>
      <c r="AU8" s="18"/>
      <c r="AV8" s="18"/>
      <c r="AW8" s="18">
        <v>130</v>
      </c>
      <c r="AX8" s="18"/>
      <c r="AY8" s="18"/>
    </row>
    <row r="9" spans="1:60">
      <c r="A9" s="56" t="s">
        <v>22</v>
      </c>
      <c r="B9" s="18"/>
      <c r="C9" s="18"/>
      <c r="D9" s="18"/>
      <c r="E9" s="14">
        <f t="shared" ref="E9:E19" si="7">D9*0.4</f>
        <v>0</v>
      </c>
      <c r="F9" s="15"/>
      <c r="G9" s="49"/>
      <c r="H9" s="16"/>
      <c r="I9" s="17"/>
      <c r="J9" s="17"/>
      <c r="K9" s="18"/>
      <c r="L9" s="15"/>
      <c r="M9" s="15"/>
      <c r="N9" s="19"/>
      <c r="O9" s="51"/>
      <c r="P9" s="27"/>
      <c r="Q9" s="97"/>
      <c r="R9" s="20"/>
      <c r="S9" s="21"/>
      <c r="T9" s="54"/>
      <c r="U9" s="23"/>
      <c r="V9" s="97"/>
      <c r="W9" s="97">
        <v>120</v>
      </c>
      <c r="X9" s="97">
        <v>70</v>
      </c>
      <c r="Y9" s="97">
        <v>200</v>
      </c>
      <c r="AA9" s="56" t="s">
        <v>22</v>
      </c>
      <c r="AB9" s="24">
        <v>1093</v>
      </c>
      <c r="AC9" s="24">
        <f t="shared" si="2"/>
        <v>1093</v>
      </c>
      <c r="AD9" s="24"/>
      <c r="AE9" s="14">
        <v>1093</v>
      </c>
      <c r="AF9" s="25">
        <f t="shared" si="3"/>
        <v>100</v>
      </c>
      <c r="AG9" s="14">
        <f t="shared" si="4"/>
        <v>935</v>
      </c>
      <c r="AH9" s="25">
        <f t="shared" si="5"/>
        <v>85.544373284537969</v>
      </c>
      <c r="AI9" s="15">
        <v>225</v>
      </c>
      <c r="AJ9" s="15">
        <v>480</v>
      </c>
      <c r="AK9" s="61">
        <v>165</v>
      </c>
      <c r="AL9" s="15">
        <v>65</v>
      </c>
      <c r="AM9" s="15"/>
      <c r="AN9" s="15"/>
      <c r="AO9" s="14">
        <f t="shared" si="6"/>
        <v>914</v>
      </c>
      <c r="AP9" s="25">
        <f>AO9/AG9*10</f>
        <v>9.7754010695187166</v>
      </c>
      <c r="AQ9" s="18">
        <v>208</v>
      </c>
      <c r="AR9" s="18">
        <v>400</v>
      </c>
      <c r="AS9" s="15">
        <v>202</v>
      </c>
      <c r="AT9" s="18">
        <v>104</v>
      </c>
      <c r="AU9" s="18"/>
      <c r="AV9" s="18"/>
      <c r="AW9" s="18"/>
      <c r="AX9" s="18">
        <v>2</v>
      </c>
      <c r="AY9" s="18">
        <v>1</v>
      </c>
    </row>
    <row r="10" spans="1:60">
      <c r="A10" s="56" t="s">
        <v>27</v>
      </c>
      <c r="B10" s="18"/>
      <c r="C10" s="18"/>
      <c r="D10" s="18"/>
      <c r="E10" s="14">
        <f t="shared" si="7"/>
        <v>0</v>
      </c>
      <c r="F10" s="15"/>
      <c r="G10" s="49"/>
      <c r="H10" s="16"/>
      <c r="I10" s="17"/>
      <c r="J10" s="17"/>
      <c r="K10" s="18"/>
      <c r="L10" s="15"/>
      <c r="M10" s="15"/>
      <c r="N10" s="19"/>
      <c r="O10" s="52"/>
      <c r="P10" s="27"/>
      <c r="Q10" s="97"/>
      <c r="R10" s="20"/>
      <c r="S10" s="21"/>
      <c r="T10" s="54"/>
      <c r="U10" s="23"/>
      <c r="V10" s="62">
        <v>630</v>
      </c>
      <c r="W10" s="97"/>
      <c r="X10" s="97">
        <v>500</v>
      </c>
      <c r="Y10" s="97">
        <v>500</v>
      </c>
      <c r="AA10" s="56" t="s">
        <v>27</v>
      </c>
      <c r="AB10" s="24">
        <v>2193</v>
      </c>
      <c r="AC10" s="59">
        <f t="shared" si="2"/>
        <v>2193</v>
      </c>
      <c r="AD10" s="24"/>
      <c r="AE10" s="14">
        <f t="shared" ref="AE10:AE13" si="8">AG10</f>
        <v>2193</v>
      </c>
      <c r="AF10" s="25">
        <f t="shared" si="3"/>
        <v>100</v>
      </c>
      <c r="AG10" s="14">
        <f t="shared" si="4"/>
        <v>2193</v>
      </c>
      <c r="AH10" s="60">
        <f t="shared" si="5"/>
        <v>100</v>
      </c>
      <c r="AI10" s="15"/>
      <c r="AJ10" s="15">
        <v>2193</v>
      </c>
      <c r="AK10" s="15"/>
      <c r="AL10" s="15"/>
      <c r="AM10" s="15"/>
      <c r="AN10" s="15"/>
      <c r="AO10" s="14">
        <f t="shared" si="6"/>
        <v>2399</v>
      </c>
      <c r="AP10" s="25">
        <f>AO10/AG10*10</f>
        <v>10.939352485180118</v>
      </c>
      <c r="AQ10" s="18"/>
      <c r="AR10" s="18">
        <v>2399</v>
      </c>
      <c r="AS10" s="18"/>
      <c r="AT10" s="18"/>
      <c r="AU10" s="18"/>
      <c r="AV10" s="18"/>
      <c r="AW10" s="18"/>
      <c r="AX10" s="18"/>
      <c r="AY10" s="18"/>
    </row>
    <row r="11" spans="1:60">
      <c r="A11" s="56" t="s">
        <v>30</v>
      </c>
      <c r="B11" s="18">
        <v>580</v>
      </c>
      <c r="C11" s="15">
        <v>580</v>
      </c>
      <c r="D11" s="15">
        <v>350</v>
      </c>
      <c r="E11" s="14">
        <f>D11*0.47</f>
        <v>164.5</v>
      </c>
      <c r="F11" s="15">
        <v>350</v>
      </c>
      <c r="G11" s="49">
        <v>200</v>
      </c>
      <c r="H11" s="16">
        <f t="shared" ref="H11:H12" si="9">D11/G11*100</f>
        <v>175</v>
      </c>
      <c r="I11" s="17"/>
      <c r="J11" s="17"/>
      <c r="K11" s="18"/>
      <c r="L11" s="15"/>
      <c r="M11" s="15"/>
      <c r="N11" s="27"/>
      <c r="O11" s="52"/>
      <c r="P11" s="27"/>
      <c r="Q11" s="97"/>
      <c r="R11" s="20">
        <f t="shared" si="0"/>
        <v>0</v>
      </c>
      <c r="S11" s="21">
        <f>E11+N11+R11</f>
        <v>164.5</v>
      </c>
      <c r="T11" s="54">
        <v>64</v>
      </c>
      <c r="U11" s="23">
        <f t="shared" si="1"/>
        <v>25.703125</v>
      </c>
      <c r="V11" s="97">
        <v>200</v>
      </c>
      <c r="W11" s="97"/>
      <c r="X11" s="97">
        <v>100</v>
      </c>
      <c r="Y11" s="97">
        <v>200</v>
      </c>
      <c r="AA11" s="56" t="s">
        <v>30</v>
      </c>
      <c r="AB11" s="24">
        <v>800</v>
      </c>
      <c r="AC11" s="59">
        <f t="shared" si="2"/>
        <v>800</v>
      </c>
      <c r="AD11" s="24"/>
      <c r="AE11" s="14">
        <v>800</v>
      </c>
      <c r="AF11" s="25">
        <f t="shared" si="3"/>
        <v>100</v>
      </c>
      <c r="AG11" s="14">
        <f t="shared" si="4"/>
        <v>800</v>
      </c>
      <c r="AH11" s="60">
        <f t="shared" si="5"/>
        <v>100</v>
      </c>
      <c r="AI11" s="15">
        <v>200</v>
      </c>
      <c r="AJ11" s="61"/>
      <c r="AK11" s="61">
        <v>600</v>
      </c>
      <c r="AL11" s="61"/>
      <c r="AM11" s="15"/>
      <c r="AN11" s="15"/>
      <c r="AO11" s="14">
        <f t="shared" si="6"/>
        <v>550</v>
      </c>
      <c r="AP11" s="25">
        <f t="shared" ref="AP11:AP27" si="10">AO11/AG11*10</f>
        <v>6.875</v>
      </c>
      <c r="AQ11" s="18">
        <v>160</v>
      </c>
      <c r="AR11" s="18"/>
      <c r="AS11" s="18">
        <v>390</v>
      </c>
      <c r="AT11" s="18"/>
      <c r="AU11" s="18"/>
      <c r="AV11" s="18"/>
      <c r="AW11" s="18"/>
      <c r="AX11" s="18">
        <v>2</v>
      </c>
      <c r="AY11" s="18">
        <v>2</v>
      </c>
    </row>
    <row r="12" spans="1:60">
      <c r="A12" s="56" t="s">
        <v>31</v>
      </c>
      <c r="B12" s="18">
        <v>500</v>
      </c>
      <c r="C12" s="18">
        <v>500</v>
      </c>
      <c r="D12" s="18">
        <v>700</v>
      </c>
      <c r="E12" s="14">
        <f>D12*0.47</f>
        <v>329</v>
      </c>
      <c r="F12" s="15">
        <v>700</v>
      </c>
      <c r="G12" s="49">
        <v>400</v>
      </c>
      <c r="H12" s="16">
        <f t="shared" si="9"/>
        <v>175</v>
      </c>
      <c r="I12" s="17"/>
      <c r="J12" s="17"/>
      <c r="K12" s="18">
        <v>612</v>
      </c>
      <c r="L12" s="15">
        <v>6123</v>
      </c>
      <c r="M12" s="15">
        <v>3980</v>
      </c>
      <c r="N12" s="27">
        <f>M12*0.35</f>
        <v>1393</v>
      </c>
      <c r="O12" s="52">
        <v>2000</v>
      </c>
      <c r="P12" s="28">
        <f>M12/O12*100</f>
        <v>199</v>
      </c>
      <c r="Q12" s="97">
        <v>1300</v>
      </c>
      <c r="R12" s="20">
        <f t="shared" si="0"/>
        <v>260</v>
      </c>
      <c r="S12" s="21">
        <f>E12+N12+R12</f>
        <v>1982</v>
      </c>
      <c r="T12" s="54">
        <v>420</v>
      </c>
      <c r="U12" s="23">
        <f t="shared" si="1"/>
        <v>47.19047619047619</v>
      </c>
      <c r="V12" s="97">
        <v>2300</v>
      </c>
      <c r="W12" s="62">
        <v>1679</v>
      </c>
      <c r="X12" s="97">
        <v>510</v>
      </c>
      <c r="Y12" s="97">
        <v>500</v>
      </c>
      <c r="AA12" s="56" t="s">
        <v>31</v>
      </c>
      <c r="AB12" s="24">
        <v>2695</v>
      </c>
      <c r="AC12" s="24">
        <f t="shared" si="2"/>
        <v>2695</v>
      </c>
      <c r="AD12" s="24"/>
      <c r="AE12" s="14">
        <v>2695</v>
      </c>
      <c r="AF12" s="25">
        <f t="shared" si="3"/>
        <v>100</v>
      </c>
      <c r="AG12" s="14">
        <f t="shared" si="4"/>
        <v>2695</v>
      </c>
      <c r="AH12" s="60">
        <f>AG12/AB12*100</f>
        <v>100</v>
      </c>
      <c r="AI12" s="15">
        <v>990</v>
      </c>
      <c r="AJ12" s="15">
        <v>1705</v>
      </c>
      <c r="AK12" s="15"/>
      <c r="AL12" s="15"/>
      <c r="AM12" s="15"/>
      <c r="AN12" s="15"/>
      <c r="AO12" s="14">
        <f t="shared" si="6"/>
        <v>3805</v>
      </c>
      <c r="AP12" s="25">
        <f t="shared" si="10"/>
        <v>14.11873840445269</v>
      </c>
      <c r="AQ12" s="18">
        <v>2952</v>
      </c>
      <c r="AR12" s="15">
        <v>853</v>
      </c>
      <c r="AS12" s="18"/>
      <c r="AT12" s="18"/>
      <c r="AU12" s="18"/>
      <c r="AV12" s="18"/>
      <c r="AW12" s="18">
        <v>70</v>
      </c>
      <c r="AX12" s="18"/>
      <c r="AY12" s="18"/>
    </row>
    <row r="13" spans="1:60" s="32" customFormat="1">
      <c r="A13" s="56" t="s">
        <v>28</v>
      </c>
      <c r="B13" s="29">
        <v>0</v>
      </c>
      <c r="C13" s="29">
        <v>0</v>
      </c>
      <c r="D13" s="29">
        <v>0</v>
      </c>
      <c r="E13" s="14">
        <f>D13*0.47</f>
        <v>0</v>
      </c>
      <c r="F13" s="29">
        <v>0</v>
      </c>
      <c r="G13" s="49">
        <v>0</v>
      </c>
      <c r="H13" s="16" t="e">
        <f>D13/G13*100</f>
        <v>#DIV/0!</v>
      </c>
      <c r="I13" s="30"/>
      <c r="J13" s="30"/>
      <c r="K13" s="15"/>
      <c r="L13" s="15"/>
      <c r="M13" s="15"/>
      <c r="N13" s="27"/>
      <c r="O13" s="52">
        <v>0</v>
      </c>
      <c r="P13" s="27" t="e">
        <f t="shared" ref="P13:P27" si="11">M13/O13*100</f>
        <v>#DIV/0!</v>
      </c>
      <c r="Q13" s="31"/>
      <c r="R13" s="20">
        <f t="shared" si="0"/>
        <v>0</v>
      </c>
      <c r="S13" s="21">
        <f>E13+N13+R13</f>
        <v>0</v>
      </c>
      <c r="T13" s="54">
        <v>0</v>
      </c>
      <c r="U13" s="23" t="e">
        <f t="shared" si="1"/>
        <v>#DIV/0!</v>
      </c>
      <c r="V13" s="97"/>
      <c r="W13" s="97"/>
      <c r="X13" s="97"/>
      <c r="Y13" s="97"/>
      <c r="Z13" s="8"/>
      <c r="AA13" s="56" t="s">
        <v>28</v>
      </c>
      <c r="AB13" s="24">
        <v>0</v>
      </c>
      <c r="AC13" s="59">
        <f t="shared" si="2"/>
        <v>0</v>
      </c>
      <c r="AD13" s="24"/>
      <c r="AE13" s="14">
        <f t="shared" si="8"/>
        <v>0</v>
      </c>
      <c r="AF13" s="25" t="e">
        <f t="shared" si="3"/>
        <v>#DIV/0!</v>
      </c>
      <c r="AG13" s="14">
        <f t="shared" si="4"/>
        <v>0</v>
      </c>
      <c r="AH13" s="60" t="e">
        <f t="shared" si="5"/>
        <v>#DIV/0!</v>
      </c>
      <c r="AI13" s="15"/>
      <c r="AJ13" s="61"/>
      <c r="AK13" s="61"/>
      <c r="AL13" s="15"/>
      <c r="AM13" s="15"/>
      <c r="AN13" s="15"/>
      <c r="AO13" s="14">
        <f t="shared" si="6"/>
        <v>0</v>
      </c>
      <c r="AP13" s="25" t="e">
        <f t="shared" si="10"/>
        <v>#DIV/0!</v>
      </c>
      <c r="AQ13" s="18"/>
      <c r="AR13" s="18"/>
      <c r="AS13" s="18"/>
      <c r="AT13" s="18"/>
      <c r="AU13" s="18"/>
      <c r="AV13" s="18"/>
      <c r="AW13" s="18"/>
      <c r="AX13" s="15"/>
      <c r="AY13" s="15"/>
    </row>
    <row r="14" spans="1:60">
      <c r="A14" s="56" t="s">
        <v>23</v>
      </c>
      <c r="B14" s="18"/>
      <c r="C14" s="18"/>
      <c r="D14" s="18"/>
      <c r="E14" s="14">
        <f t="shared" si="7"/>
        <v>0</v>
      </c>
      <c r="F14" s="15"/>
      <c r="G14" s="49"/>
      <c r="H14" s="16"/>
      <c r="I14" s="17"/>
      <c r="J14" s="17"/>
      <c r="K14" s="18"/>
      <c r="L14" s="15"/>
      <c r="M14" s="15"/>
      <c r="N14" s="27"/>
      <c r="O14" s="52"/>
      <c r="P14" s="27"/>
      <c r="Q14" s="97"/>
      <c r="R14" s="20"/>
      <c r="S14" s="21"/>
      <c r="T14" s="54"/>
      <c r="U14" s="23"/>
      <c r="V14" s="97"/>
      <c r="W14" s="97"/>
      <c r="X14" s="97">
        <v>80</v>
      </c>
      <c r="Y14" s="97">
        <v>100</v>
      </c>
      <c r="AA14" s="56" t="s">
        <v>23</v>
      </c>
      <c r="AB14" s="24">
        <v>710</v>
      </c>
      <c r="AC14" s="59">
        <f t="shared" si="2"/>
        <v>710</v>
      </c>
      <c r="AD14" s="24"/>
      <c r="AE14" s="14">
        <v>710</v>
      </c>
      <c r="AF14" s="25">
        <f t="shared" si="3"/>
        <v>100</v>
      </c>
      <c r="AG14" s="14">
        <f t="shared" si="4"/>
        <v>603</v>
      </c>
      <c r="AH14" s="60">
        <f t="shared" si="5"/>
        <v>84.929577464788736</v>
      </c>
      <c r="AI14" s="15"/>
      <c r="AJ14" s="61">
        <v>170</v>
      </c>
      <c r="AK14" s="15">
        <v>240</v>
      </c>
      <c r="AL14" s="61">
        <v>193</v>
      </c>
      <c r="AM14" s="15"/>
      <c r="AN14" s="15"/>
      <c r="AO14" s="14">
        <f t="shared" si="6"/>
        <v>216</v>
      </c>
      <c r="AP14" s="25">
        <f t="shared" si="10"/>
        <v>3.5820895522388057</v>
      </c>
      <c r="AQ14" s="18"/>
      <c r="AR14" s="18">
        <v>72</v>
      </c>
      <c r="AS14" s="18">
        <v>51</v>
      </c>
      <c r="AT14" s="18">
        <v>93</v>
      </c>
      <c r="AU14" s="18"/>
      <c r="AV14" s="18"/>
      <c r="AW14" s="18"/>
      <c r="AX14" s="18">
        <v>1</v>
      </c>
      <c r="AY14" s="18">
        <v>1</v>
      </c>
    </row>
    <row r="15" spans="1:60">
      <c r="A15" s="57" t="s">
        <v>24</v>
      </c>
      <c r="B15" s="18"/>
      <c r="C15" s="18"/>
      <c r="D15" s="18"/>
      <c r="E15" s="14">
        <f t="shared" si="7"/>
        <v>0</v>
      </c>
      <c r="F15" s="15"/>
      <c r="G15" s="49"/>
      <c r="H15" s="16"/>
      <c r="I15" s="17"/>
      <c r="J15" s="17"/>
      <c r="K15" s="18"/>
      <c r="L15" s="15"/>
      <c r="M15" s="15"/>
      <c r="N15" s="27"/>
      <c r="O15" s="52"/>
      <c r="P15" s="27"/>
      <c r="Q15" s="97"/>
      <c r="R15" s="20"/>
      <c r="S15" s="21"/>
      <c r="T15" s="54"/>
      <c r="U15" s="23"/>
      <c r="V15" s="97">
        <v>504</v>
      </c>
      <c r="W15" s="97"/>
      <c r="X15" s="97">
        <v>300</v>
      </c>
      <c r="Y15" s="97">
        <v>300</v>
      </c>
      <c r="AA15" s="57" t="s">
        <v>24</v>
      </c>
      <c r="AB15" s="24">
        <v>1100</v>
      </c>
      <c r="AC15" s="59">
        <f t="shared" si="2"/>
        <v>1100</v>
      </c>
      <c r="AD15" s="24"/>
      <c r="AE15" s="14">
        <v>1100</v>
      </c>
      <c r="AF15" s="25">
        <f t="shared" si="3"/>
        <v>100</v>
      </c>
      <c r="AG15" s="14">
        <f t="shared" si="4"/>
        <v>1100</v>
      </c>
      <c r="AH15" s="60">
        <f t="shared" si="5"/>
        <v>100</v>
      </c>
      <c r="AI15" s="15"/>
      <c r="AJ15" s="15">
        <v>1100</v>
      </c>
      <c r="AK15" s="15"/>
      <c r="AL15" s="15"/>
      <c r="AM15" s="15"/>
      <c r="AN15" s="15"/>
      <c r="AO15" s="14">
        <f t="shared" si="6"/>
        <v>1100</v>
      </c>
      <c r="AP15" s="25">
        <f t="shared" si="10"/>
        <v>10</v>
      </c>
      <c r="AQ15" s="18"/>
      <c r="AR15" s="18">
        <v>1100</v>
      </c>
      <c r="AS15" s="18"/>
      <c r="AT15" s="18"/>
      <c r="AU15" s="18"/>
      <c r="AV15" s="18"/>
      <c r="AW15" s="18"/>
      <c r="AX15" s="18"/>
      <c r="AY15" s="18"/>
    </row>
    <row r="16" spans="1:60">
      <c r="A16" s="57" t="s">
        <v>34</v>
      </c>
      <c r="B16" s="18">
        <v>860</v>
      </c>
      <c r="C16" s="18">
        <v>860</v>
      </c>
      <c r="D16" s="18">
        <v>1000</v>
      </c>
      <c r="E16" s="14">
        <f t="shared" si="7"/>
        <v>400</v>
      </c>
      <c r="F16" s="15">
        <v>1000</v>
      </c>
      <c r="G16" s="49">
        <v>1000</v>
      </c>
      <c r="H16" s="16">
        <f>D16/G16*100</f>
        <v>100</v>
      </c>
      <c r="I16" s="17"/>
      <c r="J16" s="17"/>
      <c r="K16" s="18"/>
      <c r="L16" s="15"/>
      <c r="M16" s="15"/>
      <c r="N16" s="27"/>
      <c r="O16" s="52"/>
      <c r="P16" s="27"/>
      <c r="Q16" s="97"/>
      <c r="R16" s="20"/>
      <c r="S16" s="21">
        <f>E16+N16+R16</f>
        <v>400</v>
      </c>
      <c r="T16" s="54">
        <v>264</v>
      </c>
      <c r="U16" s="23">
        <f t="shared" si="1"/>
        <v>15.151515151515152</v>
      </c>
      <c r="V16" s="97"/>
      <c r="W16" s="97"/>
      <c r="X16" s="97">
        <v>50</v>
      </c>
      <c r="Y16" s="97">
        <v>20</v>
      </c>
      <c r="AA16" s="57" t="s">
        <v>34</v>
      </c>
      <c r="AB16" s="24">
        <v>107</v>
      </c>
      <c r="AC16" s="59">
        <f t="shared" si="2"/>
        <v>107</v>
      </c>
      <c r="AD16" s="24"/>
      <c r="AE16" s="14">
        <v>107</v>
      </c>
      <c r="AF16" s="63">
        <f t="shared" si="3"/>
        <v>100</v>
      </c>
      <c r="AG16" s="14">
        <f t="shared" si="4"/>
        <v>80</v>
      </c>
      <c r="AH16" s="60">
        <f t="shared" si="5"/>
        <v>74.766355140186917</v>
      </c>
      <c r="AI16" s="33"/>
      <c r="AJ16" s="33"/>
      <c r="AK16" s="33">
        <v>80</v>
      </c>
      <c r="AL16" s="61"/>
      <c r="AM16" s="33"/>
      <c r="AN16" s="33"/>
      <c r="AO16" s="64">
        <f t="shared" si="6"/>
        <v>70</v>
      </c>
      <c r="AP16" s="63">
        <f t="shared" si="10"/>
        <v>8.75</v>
      </c>
      <c r="AQ16" s="34"/>
      <c r="AR16" s="34"/>
      <c r="AS16" s="34">
        <v>70</v>
      </c>
      <c r="AT16" s="34"/>
      <c r="AU16" s="34"/>
      <c r="AV16" s="18"/>
      <c r="AW16" s="18"/>
      <c r="AX16" s="18"/>
      <c r="AY16" s="18"/>
    </row>
    <row r="17" spans="1:54">
      <c r="A17" s="57" t="s">
        <v>25</v>
      </c>
      <c r="B17" s="18">
        <v>970</v>
      </c>
      <c r="C17" s="18">
        <v>970</v>
      </c>
      <c r="D17" s="18">
        <v>1524</v>
      </c>
      <c r="E17" s="14">
        <f>D17*0.47</f>
        <v>716.28</v>
      </c>
      <c r="F17" s="15">
        <v>1524</v>
      </c>
      <c r="G17" s="49">
        <v>1447</v>
      </c>
      <c r="H17" s="16">
        <f>D17/G17*100</f>
        <v>105.32135452660678</v>
      </c>
      <c r="I17" s="17"/>
      <c r="J17" s="17"/>
      <c r="K17" s="18">
        <v>655</v>
      </c>
      <c r="L17" s="15">
        <v>6814</v>
      </c>
      <c r="M17" s="15">
        <v>5358</v>
      </c>
      <c r="N17" s="27">
        <f>M17*0.35</f>
        <v>1875.3</v>
      </c>
      <c r="O17" s="52">
        <v>3573</v>
      </c>
      <c r="P17" s="27">
        <f t="shared" si="11"/>
        <v>149.95801847187238</v>
      </c>
      <c r="Q17" s="97">
        <v>800</v>
      </c>
      <c r="R17" s="20">
        <f t="shared" si="0"/>
        <v>160</v>
      </c>
      <c r="S17" s="21">
        <f>E17+N17+R17</f>
        <v>2751.58</v>
      </c>
      <c r="T17" s="54">
        <v>763</v>
      </c>
      <c r="U17" s="23">
        <f t="shared" si="1"/>
        <v>36.062647444298818</v>
      </c>
      <c r="V17" s="97">
        <v>3396</v>
      </c>
      <c r="W17" s="97">
        <v>552</v>
      </c>
      <c r="X17" s="97">
        <v>1502</v>
      </c>
      <c r="Y17" s="97">
        <v>1500</v>
      </c>
      <c r="AA17" s="57" t="s">
        <v>25</v>
      </c>
      <c r="AB17" s="24">
        <v>4756</v>
      </c>
      <c r="AC17" s="24">
        <f t="shared" si="2"/>
        <v>4756</v>
      </c>
      <c r="AD17" s="24"/>
      <c r="AE17" s="14">
        <v>4756</v>
      </c>
      <c r="AF17" s="25">
        <f t="shared" si="3"/>
        <v>100</v>
      </c>
      <c r="AG17" s="14">
        <f t="shared" si="4"/>
        <v>4756</v>
      </c>
      <c r="AH17" s="60">
        <f t="shared" si="5"/>
        <v>100</v>
      </c>
      <c r="AI17" s="15">
        <v>214</v>
      </c>
      <c r="AJ17" s="15">
        <v>3292</v>
      </c>
      <c r="AK17" s="15">
        <v>600</v>
      </c>
      <c r="AL17" s="61"/>
      <c r="AM17" s="15">
        <v>650</v>
      </c>
      <c r="AN17" s="15"/>
      <c r="AO17" s="14">
        <f t="shared" si="6"/>
        <v>11571</v>
      </c>
      <c r="AP17" s="25">
        <f t="shared" si="10"/>
        <v>24.329268292682929</v>
      </c>
      <c r="AQ17" s="18">
        <v>431</v>
      </c>
      <c r="AR17" s="18">
        <v>7347</v>
      </c>
      <c r="AS17" s="18">
        <v>1809</v>
      </c>
      <c r="AT17" s="18"/>
      <c r="AU17" s="18">
        <v>1984</v>
      </c>
      <c r="AV17" s="18"/>
      <c r="AW17" s="18"/>
      <c r="AX17" s="18"/>
      <c r="AY17" s="18"/>
    </row>
    <row r="18" spans="1:54">
      <c r="A18" s="57" t="s">
        <v>32</v>
      </c>
      <c r="B18" s="18"/>
      <c r="C18" s="18"/>
      <c r="D18" s="18"/>
      <c r="E18" s="14">
        <f>D18*0.47</f>
        <v>0</v>
      </c>
      <c r="F18" s="15"/>
      <c r="G18" s="49"/>
      <c r="H18" s="25"/>
      <c r="I18" s="17"/>
      <c r="J18" s="17"/>
      <c r="K18" s="18"/>
      <c r="L18" s="15"/>
      <c r="M18" s="15"/>
      <c r="N18" s="19"/>
      <c r="O18" s="52"/>
      <c r="P18" s="27"/>
      <c r="Q18" s="97"/>
      <c r="R18" s="20">
        <f t="shared" si="0"/>
        <v>0</v>
      </c>
      <c r="S18" s="21"/>
      <c r="T18" s="54"/>
      <c r="U18" s="23"/>
      <c r="V18" s="97">
        <v>210</v>
      </c>
      <c r="W18" s="97">
        <v>168</v>
      </c>
      <c r="X18" s="97">
        <v>300</v>
      </c>
      <c r="Y18" s="97">
        <v>300</v>
      </c>
      <c r="AA18" s="57" t="s">
        <v>32</v>
      </c>
      <c r="AB18" s="24">
        <v>1066</v>
      </c>
      <c r="AC18" s="24">
        <f t="shared" si="2"/>
        <v>1066</v>
      </c>
      <c r="AD18" s="24"/>
      <c r="AE18" s="14">
        <v>1066</v>
      </c>
      <c r="AF18" s="25">
        <f t="shared" si="3"/>
        <v>100</v>
      </c>
      <c r="AG18" s="14">
        <f t="shared" si="4"/>
        <v>1066</v>
      </c>
      <c r="AH18" s="25">
        <f t="shared" si="5"/>
        <v>100</v>
      </c>
      <c r="AI18" s="15">
        <v>109</v>
      </c>
      <c r="AJ18" s="15">
        <v>810</v>
      </c>
      <c r="AK18" s="15">
        <v>147</v>
      </c>
      <c r="AL18" s="15"/>
      <c r="AM18" s="15"/>
      <c r="AN18" s="15"/>
      <c r="AO18" s="14">
        <f t="shared" si="6"/>
        <v>1185</v>
      </c>
      <c r="AP18" s="25">
        <f t="shared" si="10"/>
        <v>11.116322701688555</v>
      </c>
      <c r="AQ18" s="18">
        <v>268</v>
      </c>
      <c r="AR18" s="18">
        <v>778</v>
      </c>
      <c r="AS18" s="18">
        <v>139</v>
      </c>
      <c r="AT18" s="18"/>
      <c r="AU18" s="18"/>
      <c r="AV18" s="18"/>
      <c r="AW18" s="18"/>
      <c r="AX18" s="18"/>
      <c r="AY18" s="18"/>
    </row>
    <row r="19" spans="1:54" s="37" customFormat="1">
      <c r="A19" s="57" t="s">
        <v>36</v>
      </c>
      <c r="B19" s="34"/>
      <c r="C19" s="34"/>
      <c r="D19" s="34"/>
      <c r="E19" s="14">
        <f t="shared" si="7"/>
        <v>0</v>
      </c>
      <c r="F19" s="15"/>
      <c r="G19" s="49"/>
      <c r="H19" s="16"/>
      <c r="I19" s="35"/>
      <c r="J19" s="35"/>
      <c r="K19" s="34"/>
      <c r="L19" s="33"/>
      <c r="M19" s="33"/>
      <c r="N19" s="19"/>
      <c r="O19" s="52"/>
      <c r="P19" s="27"/>
      <c r="Q19" s="34"/>
      <c r="R19" s="20"/>
      <c r="S19" s="21">
        <f>E19+N19+R19</f>
        <v>0</v>
      </c>
      <c r="T19" s="55"/>
      <c r="U19" s="23"/>
      <c r="V19" s="97">
        <v>3200</v>
      </c>
      <c r="W19" s="97"/>
      <c r="X19" s="97">
        <v>1316</v>
      </c>
      <c r="Y19" s="97">
        <v>2000</v>
      </c>
      <c r="Z19" s="1"/>
      <c r="AA19" s="57" t="s">
        <v>64</v>
      </c>
      <c r="AB19" s="24">
        <v>7029</v>
      </c>
      <c r="AC19" s="59">
        <f t="shared" si="2"/>
        <v>7029</v>
      </c>
      <c r="AD19" s="24"/>
      <c r="AE19" s="14">
        <v>7029</v>
      </c>
      <c r="AF19" s="25">
        <f t="shared" si="3"/>
        <v>100</v>
      </c>
      <c r="AG19" s="14">
        <f t="shared" si="4"/>
        <v>7029</v>
      </c>
      <c r="AH19" s="60">
        <f t="shared" si="5"/>
        <v>100</v>
      </c>
      <c r="AI19" s="33"/>
      <c r="AJ19" s="33">
        <v>2813</v>
      </c>
      <c r="AK19" s="61">
        <v>4216</v>
      </c>
      <c r="AL19" s="61"/>
      <c r="AM19" s="33"/>
      <c r="AN19" s="33"/>
      <c r="AO19" s="14">
        <f t="shared" si="6"/>
        <v>22248</v>
      </c>
      <c r="AP19" s="25">
        <f t="shared" si="10"/>
        <v>31.651728553137005</v>
      </c>
      <c r="AQ19" s="18"/>
      <c r="AR19" s="18">
        <v>7311</v>
      </c>
      <c r="AS19" s="18">
        <v>14937</v>
      </c>
      <c r="AT19" s="18"/>
      <c r="AU19" s="18"/>
      <c r="AV19" s="18"/>
      <c r="AW19" s="18"/>
      <c r="AX19" s="34">
        <v>8</v>
      </c>
      <c r="AY19" s="34">
        <v>8</v>
      </c>
      <c r="AZ19" s="35"/>
      <c r="BA19" s="35"/>
      <c r="BB19" s="35"/>
    </row>
    <row r="20" spans="1:54" s="7" customFormat="1">
      <c r="A20" s="56" t="s">
        <v>33</v>
      </c>
      <c r="B20" s="19">
        <v>4699</v>
      </c>
      <c r="C20" s="19">
        <v>4709</v>
      </c>
      <c r="D20" s="19">
        <v>3871</v>
      </c>
      <c r="E20" s="14">
        <f>D20*0.47</f>
        <v>1819.37</v>
      </c>
      <c r="F20" s="19">
        <v>4537</v>
      </c>
      <c r="G20" s="49">
        <v>4090</v>
      </c>
      <c r="H20" s="25">
        <f>D20/G20*100</f>
        <v>94.645476772616135</v>
      </c>
      <c r="I20" s="38"/>
      <c r="J20" s="38"/>
      <c r="K20" s="19">
        <v>1009</v>
      </c>
      <c r="L20" s="19">
        <v>8890</v>
      </c>
      <c r="M20" s="19">
        <v>5169</v>
      </c>
      <c r="N20" s="27">
        <f>M20*0.35</f>
        <v>1809.1499999999999</v>
      </c>
      <c r="O20" s="53">
        <v>2600</v>
      </c>
      <c r="P20" s="27">
        <f t="shared" si="11"/>
        <v>198.80769230769232</v>
      </c>
      <c r="Q20" s="20">
        <v>1460</v>
      </c>
      <c r="R20" s="20">
        <f t="shared" si="0"/>
        <v>292</v>
      </c>
      <c r="S20" s="21">
        <f>E20+N20+R20</f>
        <v>3920.5199999999995</v>
      </c>
      <c r="T20" s="54">
        <v>1147</v>
      </c>
      <c r="U20" s="23">
        <f t="shared" si="1"/>
        <v>34.180645161290322</v>
      </c>
      <c r="V20" s="20">
        <v>6713</v>
      </c>
      <c r="W20" s="20">
        <v>1008</v>
      </c>
      <c r="X20" s="20">
        <v>4842</v>
      </c>
      <c r="Y20" s="20">
        <v>4080</v>
      </c>
      <c r="Z20" s="39"/>
      <c r="AA20" s="56" t="s">
        <v>33</v>
      </c>
      <c r="AB20" s="24">
        <v>23933</v>
      </c>
      <c r="AC20" s="59">
        <f t="shared" si="2"/>
        <v>23933</v>
      </c>
      <c r="AD20" s="24"/>
      <c r="AE20" s="14">
        <v>23933</v>
      </c>
      <c r="AF20" s="25">
        <f t="shared" si="3"/>
        <v>100</v>
      </c>
      <c r="AG20" s="14">
        <f t="shared" si="4"/>
        <v>23545</v>
      </c>
      <c r="AH20" s="60">
        <f t="shared" si="5"/>
        <v>98.37880750428279</v>
      </c>
      <c r="AI20" s="19">
        <v>750</v>
      </c>
      <c r="AJ20" s="19">
        <v>17078</v>
      </c>
      <c r="AK20" s="59">
        <v>2414</v>
      </c>
      <c r="AL20" s="59">
        <v>3233</v>
      </c>
      <c r="AM20" s="59">
        <v>70</v>
      </c>
      <c r="AN20" s="19"/>
      <c r="AO20" s="14">
        <f t="shared" si="6"/>
        <v>24250</v>
      </c>
      <c r="AP20" s="25">
        <f t="shared" si="10"/>
        <v>10.29942662985772</v>
      </c>
      <c r="AQ20" s="19">
        <v>1705</v>
      </c>
      <c r="AR20" s="19">
        <v>14242</v>
      </c>
      <c r="AS20" s="19">
        <v>3112</v>
      </c>
      <c r="AT20" s="19">
        <v>5086</v>
      </c>
      <c r="AU20" s="19">
        <v>105</v>
      </c>
      <c r="AV20" s="19"/>
      <c r="AW20" s="19">
        <v>60</v>
      </c>
      <c r="AX20" s="19">
        <v>10</v>
      </c>
      <c r="AY20" s="19">
        <v>10</v>
      </c>
    </row>
    <row r="21" spans="1:54" s="32" customFormat="1">
      <c r="A21" s="12"/>
      <c r="B21" s="15"/>
      <c r="C21" s="15"/>
      <c r="D21" s="15"/>
      <c r="E21" s="14"/>
      <c r="F21" s="15"/>
      <c r="G21" s="15"/>
      <c r="H21" s="25"/>
      <c r="I21" s="30"/>
      <c r="J21" s="30"/>
      <c r="K21" s="15"/>
      <c r="L21" s="15"/>
      <c r="M21" s="15"/>
      <c r="N21" s="19"/>
      <c r="O21" s="15"/>
      <c r="P21" s="27"/>
      <c r="Q21" s="31"/>
      <c r="R21" s="20"/>
      <c r="S21" s="21"/>
      <c r="T21" s="22"/>
      <c r="U21" s="23"/>
      <c r="V21" s="31"/>
      <c r="W21" s="31"/>
      <c r="X21" s="31"/>
      <c r="Y21" s="31"/>
      <c r="Z21" s="1"/>
      <c r="AA21" s="12"/>
      <c r="AB21" s="24"/>
      <c r="AC21" s="59"/>
      <c r="AD21" s="24"/>
      <c r="AE21" s="14"/>
      <c r="AF21" s="25"/>
      <c r="AG21" s="14"/>
      <c r="AH21" s="60"/>
      <c r="AI21" s="15"/>
      <c r="AJ21" s="15"/>
      <c r="AK21" s="15"/>
      <c r="AL21" s="15"/>
      <c r="AM21" s="15"/>
      <c r="AN21" s="15"/>
      <c r="AO21" s="14"/>
      <c r="AP21" s="25"/>
      <c r="AQ21" s="15"/>
      <c r="AR21" s="15"/>
      <c r="AS21" s="15"/>
      <c r="AT21" s="15"/>
      <c r="AU21" s="15"/>
      <c r="AV21" s="15"/>
      <c r="AW21" s="15"/>
      <c r="AX21" s="15"/>
      <c r="AY21" s="15"/>
    </row>
    <row r="22" spans="1:54" s="32" customFormat="1">
      <c r="A22" s="12"/>
      <c r="B22" s="15"/>
      <c r="C22" s="15"/>
      <c r="D22" s="15"/>
      <c r="E22" s="14"/>
      <c r="F22" s="15"/>
      <c r="G22" s="15"/>
      <c r="H22" s="25"/>
      <c r="I22" s="30"/>
      <c r="J22" s="30"/>
      <c r="K22" s="15"/>
      <c r="L22" s="15"/>
      <c r="M22" s="15"/>
      <c r="N22" s="19"/>
      <c r="O22" s="15"/>
      <c r="P22" s="27"/>
      <c r="Q22" s="31"/>
      <c r="R22" s="20"/>
      <c r="S22" s="21"/>
      <c r="T22" s="22"/>
      <c r="U22" s="23"/>
      <c r="V22" s="31"/>
      <c r="W22" s="31"/>
      <c r="X22" s="31"/>
      <c r="Y22" s="31"/>
      <c r="Z22" s="1"/>
      <c r="AA22" s="12"/>
      <c r="AB22" s="24"/>
      <c r="AC22" s="59"/>
      <c r="AD22" s="24"/>
      <c r="AE22" s="14"/>
      <c r="AF22" s="25"/>
      <c r="AG22" s="14"/>
      <c r="AH22" s="60"/>
      <c r="AI22" s="15"/>
      <c r="AJ22" s="61"/>
      <c r="AK22" s="15"/>
      <c r="AL22" s="15"/>
      <c r="AM22" s="15"/>
      <c r="AN22" s="15"/>
      <c r="AO22" s="14"/>
      <c r="AP22" s="25"/>
      <c r="AQ22" s="15"/>
      <c r="AR22" s="15"/>
      <c r="AS22" s="15"/>
      <c r="AT22" s="15"/>
      <c r="AU22" s="15"/>
      <c r="AV22" s="15"/>
      <c r="AW22" s="15"/>
      <c r="AX22" s="15"/>
      <c r="AY22" s="15"/>
    </row>
    <row r="23" spans="1:54" s="32" customFormat="1">
      <c r="A23" s="12" t="s">
        <v>37</v>
      </c>
      <c r="B23" s="15"/>
      <c r="C23" s="15"/>
      <c r="D23" s="15"/>
      <c r="E23" s="14"/>
      <c r="F23" s="15"/>
      <c r="G23" s="15"/>
      <c r="H23" s="25"/>
      <c r="I23" s="30"/>
      <c r="J23" s="30"/>
      <c r="K23" s="15"/>
      <c r="L23" s="15"/>
      <c r="M23" s="15"/>
      <c r="N23" s="19"/>
      <c r="O23" s="15"/>
      <c r="P23" s="27"/>
      <c r="Q23" s="31"/>
      <c r="R23" s="20"/>
      <c r="S23" s="21"/>
      <c r="T23" s="22"/>
      <c r="U23" s="23"/>
      <c r="V23" s="31"/>
      <c r="W23" s="31"/>
      <c r="X23" s="31"/>
      <c r="Y23" s="31"/>
      <c r="Z23" s="1"/>
      <c r="AA23" s="12"/>
      <c r="AB23" s="24"/>
      <c r="AC23" s="59"/>
      <c r="AD23" s="24"/>
      <c r="AE23" s="14"/>
      <c r="AF23" s="25"/>
      <c r="AG23" s="14"/>
      <c r="AH23" s="60"/>
      <c r="AI23" s="15"/>
      <c r="AJ23" s="15"/>
      <c r="AK23" s="15"/>
      <c r="AL23" s="15"/>
      <c r="AM23" s="15"/>
      <c r="AN23" s="15"/>
      <c r="AO23" s="14"/>
      <c r="AP23" s="25"/>
      <c r="AQ23" s="15"/>
      <c r="AR23" s="15"/>
      <c r="AS23" s="15"/>
      <c r="AT23" s="15"/>
      <c r="AU23" s="15"/>
      <c r="AV23" s="15"/>
      <c r="AW23" s="15"/>
      <c r="AX23" s="15"/>
      <c r="AY23" s="15"/>
    </row>
    <row r="24" spans="1:54" s="32" customFormat="1">
      <c r="A24" s="12"/>
      <c r="B24" s="15"/>
      <c r="C24" s="15"/>
      <c r="D24" s="15"/>
      <c r="E24" s="14"/>
      <c r="F24" s="15"/>
      <c r="G24" s="15"/>
      <c r="H24" s="25"/>
      <c r="I24" s="30"/>
      <c r="J24" s="30"/>
      <c r="K24" s="15"/>
      <c r="L24" s="15"/>
      <c r="M24" s="15"/>
      <c r="N24" s="19"/>
      <c r="O24" s="15"/>
      <c r="P24" s="27"/>
      <c r="Q24" s="31"/>
      <c r="R24" s="20"/>
      <c r="S24" s="21"/>
      <c r="T24" s="22"/>
      <c r="U24" s="23"/>
      <c r="V24" s="31"/>
      <c r="W24" s="31"/>
      <c r="X24" s="31"/>
      <c r="Y24" s="31"/>
      <c r="Z24" s="1"/>
      <c r="AA24" s="12"/>
      <c r="AB24" s="24"/>
      <c r="AC24" s="24"/>
      <c r="AD24" s="24"/>
      <c r="AE24" s="14"/>
      <c r="AF24" s="25"/>
      <c r="AG24" s="14"/>
      <c r="AH24" s="25"/>
      <c r="AI24" s="15"/>
      <c r="AJ24" s="15"/>
      <c r="AK24" s="15"/>
      <c r="AL24" s="15"/>
      <c r="AM24" s="15"/>
      <c r="AN24" s="15"/>
      <c r="AO24" s="14"/>
      <c r="AP24" s="25"/>
      <c r="AQ24" s="15"/>
      <c r="AR24" s="15"/>
      <c r="AS24" s="15"/>
      <c r="AT24" s="15"/>
      <c r="AU24" s="15"/>
      <c r="AV24" s="15"/>
      <c r="AW24" s="15"/>
      <c r="AX24" s="15"/>
      <c r="AY24" s="15"/>
    </row>
    <row r="25" spans="1:54" s="32" customFormat="1">
      <c r="A25" s="12"/>
      <c r="B25" s="15"/>
      <c r="C25" s="15"/>
      <c r="D25" s="15"/>
      <c r="E25" s="14"/>
      <c r="F25" s="15"/>
      <c r="G25" s="15"/>
      <c r="H25" s="25"/>
      <c r="I25" s="30"/>
      <c r="J25" s="30"/>
      <c r="K25" s="15"/>
      <c r="L25" s="15"/>
      <c r="M25" s="15"/>
      <c r="N25" s="19"/>
      <c r="O25" s="15"/>
      <c r="P25" s="27"/>
      <c r="Q25" s="31"/>
      <c r="R25" s="20"/>
      <c r="S25" s="21"/>
      <c r="T25" s="22"/>
      <c r="U25" s="23"/>
      <c r="V25" s="31"/>
      <c r="W25" s="31"/>
      <c r="X25" s="31"/>
      <c r="Y25" s="31"/>
      <c r="Z25" s="1"/>
      <c r="AA25" s="12"/>
      <c r="AB25" s="24"/>
      <c r="AC25" s="59"/>
      <c r="AD25" s="24"/>
      <c r="AE25" s="14"/>
      <c r="AF25" s="25"/>
      <c r="AG25" s="14"/>
      <c r="AH25" s="60"/>
      <c r="AI25" s="15"/>
      <c r="AJ25" s="15"/>
      <c r="AK25" s="15"/>
      <c r="AL25" s="15"/>
      <c r="AM25" s="15"/>
      <c r="AN25" s="15"/>
      <c r="AO25" s="14"/>
      <c r="AP25" s="25"/>
      <c r="AQ25" s="15"/>
      <c r="AR25" s="15"/>
      <c r="AS25" s="15"/>
      <c r="AT25" s="15"/>
      <c r="AU25" s="15"/>
      <c r="AV25" s="15"/>
      <c r="AW25" s="15"/>
      <c r="AX25" s="15"/>
      <c r="AY25" s="15"/>
    </row>
    <row r="26" spans="1:54" s="43" customFormat="1" ht="14.25">
      <c r="A26" s="24" t="s">
        <v>26</v>
      </c>
      <c r="B26" s="24">
        <f>SUM(B7:B25)</f>
        <v>10126</v>
      </c>
      <c r="C26" s="40">
        <f>SUM(C7:C25)</f>
        <v>10136</v>
      </c>
      <c r="D26" s="40">
        <f>SUM(D7:D20)</f>
        <v>10575</v>
      </c>
      <c r="E26" s="14">
        <f>D26*0.47</f>
        <v>4970.25</v>
      </c>
      <c r="F26" s="40">
        <f>SUM(F7:F20)</f>
        <v>11005</v>
      </c>
      <c r="G26" s="24">
        <f>SUM(G7:G25)</f>
        <v>10227</v>
      </c>
      <c r="H26" s="25">
        <f>D26/G26*100</f>
        <v>103.40275740686418</v>
      </c>
      <c r="I26" s="24">
        <f>SUM(I7:I25)</f>
        <v>0</v>
      </c>
      <c r="J26" s="24">
        <f>SUM(J7:J25)</f>
        <v>0</v>
      </c>
      <c r="K26" s="24">
        <f>SUM(K7:K25)</f>
        <v>4003</v>
      </c>
      <c r="L26" s="24">
        <f>SUM(L7:L25)</f>
        <v>39924</v>
      </c>
      <c r="M26" s="24">
        <f>SUM(M7:M25)</f>
        <v>28080</v>
      </c>
      <c r="N26" s="41">
        <f>M26*0.35</f>
        <v>9828</v>
      </c>
      <c r="O26" s="24">
        <f>SUM(O7:O25)</f>
        <v>13573</v>
      </c>
      <c r="P26" s="27">
        <f t="shared" si="11"/>
        <v>206.88130848007074</v>
      </c>
      <c r="Q26" s="24">
        <f>SUM(Q7:Q25)</f>
        <v>4000</v>
      </c>
      <c r="R26" s="20">
        <f t="shared" ref="R26:R27" si="12">Q26*0.2</f>
        <v>800</v>
      </c>
      <c r="S26" s="21">
        <f>E26+N26+R26</f>
        <v>15598.25</v>
      </c>
      <c r="T26" s="36">
        <f>SUM(T7:T25)</f>
        <v>4664</v>
      </c>
      <c r="U26" s="23">
        <f t="shared" si="1"/>
        <v>33.443932246998287</v>
      </c>
      <c r="V26" s="19">
        <f>SUM(V7:V20)+V25</f>
        <v>19183</v>
      </c>
      <c r="W26" s="19">
        <f>SUM(W7:W20)+W25</f>
        <v>4249</v>
      </c>
      <c r="X26" s="65">
        <f>SUM(X7:X20)+X25</f>
        <v>12650</v>
      </c>
      <c r="Y26" s="65">
        <f>SUM(Y7:Y20)+Y25</f>
        <v>12500</v>
      </c>
      <c r="Z26" s="42"/>
      <c r="AA26" s="24" t="s">
        <v>26</v>
      </c>
      <c r="AB26" s="24">
        <f>SUM(AB7:AB25)</f>
        <v>56997</v>
      </c>
      <c r="AC26" s="24">
        <f t="shared" si="2"/>
        <v>56997</v>
      </c>
      <c r="AD26" s="24">
        <f>SUM(AD7:AD25)</f>
        <v>0</v>
      </c>
      <c r="AE26" s="24">
        <f t="shared" ref="AE26" si="13">SUM(AE7:AE20)+AE25</f>
        <v>56997</v>
      </c>
      <c r="AF26" s="25">
        <f t="shared" si="3"/>
        <v>100</v>
      </c>
      <c r="AG26" s="14">
        <f t="shared" si="4"/>
        <v>56317</v>
      </c>
      <c r="AH26" s="25">
        <f t="shared" si="5"/>
        <v>98.806954752004501</v>
      </c>
      <c r="AI26" s="24">
        <f t="shared" ref="AI26:AO26" si="14">SUM(AI7:AI20)+AI25</f>
        <v>3076</v>
      </c>
      <c r="AJ26" s="24">
        <f t="shared" si="14"/>
        <v>40070</v>
      </c>
      <c r="AK26" s="24">
        <f t="shared" si="14"/>
        <v>8760</v>
      </c>
      <c r="AL26" s="24">
        <f t="shared" si="14"/>
        <v>3691</v>
      </c>
      <c r="AM26" s="24">
        <f t="shared" si="14"/>
        <v>720</v>
      </c>
      <c r="AN26" s="24">
        <f t="shared" si="14"/>
        <v>0</v>
      </c>
      <c r="AO26" s="24">
        <f t="shared" si="14"/>
        <v>83006</v>
      </c>
      <c r="AP26" s="25">
        <f t="shared" si="10"/>
        <v>14.739066356517569</v>
      </c>
      <c r="AQ26" s="24">
        <f t="shared" ref="AQ26:AW26" si="15">SUM(AQ7:AQ20)+AQ25</f>
        <v>6608</v>
      </c>
      <c r="AR26" s="24">
        <f t="shared" si="15"/>
        <v>47397</v>
      </c>
      <c r="AS26" s="24">
        <f t="shared" si="15"/>
        <v>21299</v>
      </c>
      <c r="AT26" s="24">
        <f t="shared" si="15"/>
        <v>5613</v>
      </c>
      <c r="AU26" s="24">
        <f t="shared" si="15"/>
        <v>2089</v>
      </c>
      <c r="AV26" s="24">
        <f t="shared" si="15"/>
        <v>0</v>
      </c>
      <c r="AW26" s="24">
        <f t="shared" si="15"/>
        <v>260</v>
      </c>
      <c r="AX26" s="24">
        <f>SUM(AX7:AX20)+AX25</f>
        <v>23</v>
      </c>
      <c r="AY26" s="24">
        <f>SUM(AY7:AY20)+AY25</f>
        <v>22</v>
      </c>
    </row>
    <row r="27" spans="1:54" s="47" customFormat="1">
      <c r="A27" s="44" t="s">
        <v>35</v>
      </c>
      <c r="B27" s="45">
        <v>9786</v>
      </c>
      <c r="C27" s="44">
        <v>9493</v>
      </c>
      <c r="D27" s="44">
        <v>11325</v>
      </c>
      <c r="E27" s="14">
        <f>D27*0.47</f>
        <v>5322.75</v>
      </c>
      <c r="F27" s="45">
        <v>9923</v>
      </c>
      <c r="G27" s="45">
        <v>10090</v>
      </c>
      <c r="H27" s="25">
        <f>D27/G27*100</f>
        <v>112.2398414271556</v>
      </c>
      <c r="K27" s="45">
        <v>2306</v>
      </c>
      <c r="L27" s="45">
        <v>18510</v>
      </c>
      <c r="M27" s="44">
        <v>13605</v>
      </c>
      <c r="N27" s="41">
        <f>M27*0.35</f>
        <v>4761.75</v>
      </c>
      <c r="O27" s="45">
        <v>13350</v>
      </c>
      <c r="P27" s="27">
        <f t="shared" si="11"/>
        <v>101.91011235955057</v>
      </c>
      <c r="Q27" s="45">
        <v>2476</v>
      </c>
      <c r="R27" s="20">
        <f t="shared" si="12"/>
        <v>495.20000000000005</v>
      </c>
      <c r="S27" s="21">
        <f>E27+N27+R27</f>
        <v>10579.7</v>
      </c>
      <c r="T27" s="46">
        <v>4628</v>
      </c>
      <c r="U27" s="23">
        <f t="shared" si="1"/>
        <v>22.860198789974071</v>
      </c>
      <c r="V27" s="45">
        <v>8314</v>
      </c>
      <c r="W27" s="45">
        <v>3076</v>
      </c>
      <c r="X27" s="44">
        <v>8050</v>
      </c>
      <c r="Y27" s="44">
        <v>12500</v>
      </c>
      <c r="Z27" s="48"/>
      <c r="AA27" s="44" t="s">
        <v>35</v>
      </c>
      <c r="AB27" s="45">
        <v>52591</v>
      </c>
      <c r="AC27" s="24">
        <f t="shared" si="2"/>
        <v>52591</v>
      </c>
      <c r="AD27" s="45">
        <v>0</v>
      </c>
      <c r="AE27" s="46">
        <v>41470</v>
      </c>
      <c r="AF27" s="25">
        <f t="shared" si="3"/>
        <v>78.853796276929515</v>
      </c>
      <c r="AG27" s="14">
        <f t="shared" si="4"/>
        <v>40270</v>
      </c>
      <c r="AH27" s="25">
        <f t="shared" si="5"/>
        <v>76.572037040558271</v>
      </c>
      <c r="AI27" s="45">
        <v>1716</v>
      </c>
      <c r="AJ27" s="45">
        <v>28951</v>
      </c>
      <c r="AK27" s="45">
        <v>5847</v>
      </c>
      <c r="AL27" s="45">
        <v>3644</v>
      </c>
      <c r="AM27" s="45">
        <v>112</v>
      </c>
      <c r="AN27" s="45">
        <v>0</v>
      </c>
      <c r="AO27" s="14">
        <f t="shared" ref="AO27" si="16">SUM(AQ27:AV27)</f>
        <v>62411</v>
      </c>
      <c r="AP27" s="25">
        <f t="shared" si="10"/>
        <v>15.498137571393096</v>
      </c>
      <c r="AQ27" s="45">
        <v>3412</v>
      </c>
      <c r="AR27" s="45">
        <v>41129</v>
      </c>
      <c r="AS27" s="45">
        <v>13255</v>
      </c>
      <c r="AT27" s="45">
        <v>4305</v>
      </c>
      <c r="AU27" s="45">
        <v>310</v>
      </c>
      <c r="AV27" s="45">
        <v>0</v>
      </c>
      <c r="AW27" s="45">
        <v>0</v>
      </c>
      <c r="AX27" s="45">
        <v>0</v>
      </c>
      <c r="AY27" s="45">
        <v>0</v>
      </c>
    </row>
    <row r="28" spans="1:54" s="67" customFormat="1">
      <c r="A28" s="66"/>
      <c r="B28" s="3"/>
      <c r="C28" s="3"/>
      <c r="D28" s="3" t="s">
        <v>56</v>
      </c>
      <c r="E28" s="67" t="s">
        <v>65</v>
      </c>
      <c r="N28" s="67" t="s">
        <v>56</v>
      </c>
      <c r="O28" s="67" t="s">
        <v>65</v>
      </c>
      <c r="P28" s="68"/>
      <c r="U28" s="67" t="s">
        <v>56</v>
      </c>
      <c r="V28" s="67" t="s">
        <v>65</v>
      </c>
      <c r="W28" s="68"/>
      <c r="X28" s="69"/>
      <c r="Y28" s="69"/>
      <c r="Z28" s="69"/>
      <c r="AA28" s="66"/>
      <c r="AB28" s="66"/>
      <c r="AC28" s="66"/>
      <c r="AD28" s="66"/>
    </row>
    <row r="29" spans="1:54" s="77" customFormat="1" ht="15" customHeight="1">
      <c r="A29" s="140" t="s">
        <v>66</v>
      </c>
      <c r="B29" s="141"/>
      <c r="C29" s="94" t="s">
        <v>67</v>
      </c>
      <c r="D29" s="70">
        <f>E26</f>
        <v>4970.25</v>
      </c>
      <c r="E29" s="71">
        <f>D29</f>
        <v>4970.25</v>
      </c>
      <c r="F29" s="72" t="e">
        <f>#REF!</f>
        <v>#REF!</v>
      </c>
      <c r="G29" s="142" t="s">
        <v>68</v>
      </c>
      <c r="H29" s="142"/>
      <c r="I29" s="142"/>
      <c r="J29" s="142"/>
      <c r="K29" s="142"/>
      <c r="L29" s="142"/>
      <c r="M29" s="93" t="s">
        <v>69</v>
      </c>
      <c r="N29" s="73">
        <f>AK26</f>
        <v>8760</v>
      </c>
      <c r="O29" s="74">
        <f t="shared" ref="O29:O36" si="17">N29</f>
        <v>8760</v>
      </c>
      <c r="P29" s="93" t="e">
        <f>#REF!</f>
        <v>#REF!</v>
      </c>
      <c r="Q29" s="143" t="s">
        <v>70</v>
      </c>
      <c r="R29" s="143"/>
      <c r="S29" s="143"/>
      <c r="T29" s="93" t="s">
        <v>67</v>
      </c>
      <c r="U29" s="73">
        <f>D26</f>
        <v>10575</v>
      </c>
      <c r="V29" s="73">
        <f>U29</f>
        <v>10575</v>
      </c>
      <c r="W29" s="93" t="e">
        <f>#REF!</f>
        <v>#REF!</v>
      </c>
      <c r="X29" s="75"/>
      <c r="Y29" s="76"/>
      <c r="Z29" s="76"/>
      <c r="AA29" s="76"/>
      <c r="AB29" s="76"/>
      <c r="AC29" s="76"/>
      <c r="AD29" s="76"/>
    </row>
    <row r="30" spans="1:54" s="77" customFormat="1" ht="15" customHeight="1">
      <c r="A30" s="78" t="s">
        <v>71</v>
      </c>
      <c r="B30" s="94"/>
      <c r="C30" s="94" t="s">
        <v>67</v>
      </c>
      <c r="D30" s="70">
        <f>N26</f>
        <v>9828</v>
      </c>
      <c r="E30" s="71">
        <f>D30</f>
        <v>9828</v>
      </c>
      <c r="F30" s="72" t="e">
        <f>#REF!</f>
        <v>#REF!</v>
      </c>
      <c r="G30" s="142" t="s">
        <v>72</v>
      </c>
      <c r="H30" s="142"/>
      <c r="I30" s="142"/>
      <c r="J30" s="142"/>
      <c r="K30" s="142"/>
      <c r="L30" s="142"/>
      <c r="M30" s="93" t="s">
        <v>67</v>
      </c>
      <c r="N30" s="73">
        <f>AS26</f>
        <v>21299</v>
      </c>
      <c r="O30" s="74">
        <f t="shared" si="17"/>
        <v>21299</v>
      </c>
      <c r="P30" s="93" t="e">
        <f>#REF!</f>
        <v>#REF!</v>
      </c>
      <c r="Q30" s="143" t="s">
        <v>73</v>
      </c>
      <c r="R30" s="143"/>
      <c r="S30" s="143"/>
      <c r="T30" s="93" t="s">
        <v>69</v>
      </c>
      <c r="U30" s="73">
        <f>B26</f>
        <v>10126</v>
      </c>
      <c r="V30" s="73">
        <f t="shared" ref="V30:V32" si="18">U30</f>
        <v>10126</v>
      </c>
      <c r="W30" s="93" t="e">
        <f>#REF!</f>
        <v>#REF!</v>
      </c>
      <c r="X30" s="75"/>
      <c r="Y30" s="76"/>
      <c r="Z30" s="76"/>
      <c r="AA30" s="76"/>
      <c r="AB30" s="76"/>
      <c r="AC30" s="76"/>
      <c r="AD30" s="76"/>
    </row>
    <row r="31" spans="1:54" s="77" customFormat="1" ht="15" customHeight="1">
      <c r="A31" s="144" t="s">
        <v>74</v>
      </c>
      <c r="B31" s="144"/>
      <c r="C31" s="94" t="s">
        <v>75</v>
      </c>
      <c r="D31" s="70">
        <f>U26</f>
        <v>33.443932246998287</v>
      </c>
      <c r="E31" s="71">
        <f>D31</f>
        <v>33.443932246998287</v>
      </c>
      <c r="F31" s="72" t="e">
        <f>#REF!</f>
        <v>#REF!</v>
      </c>
      <c r="G31" s="142" t="s">
        <v>76</v>
      </c>
      <c r="H31" s="142"/>
      <c r="I31" s="142"/>
      <c r="J31" s="142"/>
      <c r="K31" s="142"/>
      <c r="L31" s="142"/>
      <c r="M31" s="93" t="s">
        <v>69</v>
      </c>
      <c r="N31" s="73">
        <f>AM26</f>
        <v>720</v>
      </c>
      <c r="O31" s="74">
        <f>N31</f>
        <v>720</v>
      </c>
      <c r="P31" s="93" t="e">
        <f>#REF!</f>
        <v>#REF!</v>
      </c>
      <c r="Q31" s="143" t="s">
        <v>77</v>
      </c>
      <c r="R31" s="143"/>
      <c r="S31" s="143"/>
      <c r="T31" s="93" t="s">
        <v>69</v>
      </c>
      <c r="U31" s="73">
        <f>C26</f>
        <v>10136</v>
      </c>
      <c r="V31" s="73">
        <f t="shared" si="18"/>
        <v>10136</v>
      </c>
      <c r="W31" s="93" t="e">
        <f>#REF!</f>
        <v>#REF!</v>
      </c>
      <c r="X31" s="79"/>
      <c r="AA31" s="76"/>
      <c r="AB31" s="76"/>
      <c r="AC31" s="76"/>
      <c r="AD31" s="76"/>
      <c r="AE31" s="76"/>
      <c r="AF31" s="76"/>
      <c r="AG31" s="76"/>
      <c r="AH31" s="76"/>
    </row>
    <row r="32" spans="1:54" s="77" customFormat="1" ht="15" customHeight="1">
      <c r="A32" s="144" t="s">
        <v>78</v>
      </c>
      <c r="B32" s="144"/>
      <c r="C32" s="94" t="s">
        <v>79</v>
      </c>
      <c r="D32" s="70">
        <f>F26/1000</f>
        <v>11.005000000000001</v>
      </c>
      <c r="E32" s="71">
        <f t="shared" ref="E32:E34" si="19">D32</f>
        <v>11.005000000000001</v>
      </c>
      <c r="F32" s="72" t="e">
        <f>#REF!</f>
        <v>#REF!</v>
      </c>
      <c r="G32" s="142" t="s">
        <v>80</v>
      </c>
      <c r="H32" s="142"/>
      <c r="I32" s="142"/>
      <c r="J32" s="142"/>
      <c r="K32" s="142"/>
      <c r="L32" s="142"/>
      <c r="M32" s="93" t="s">
        <v>67</v>
      </c>
      <c r="N32" s="73">
        <f>AU26</f>
        <v>2089</v>
      </c>
      <c r="O32" s="74">
        <f>N32</f>
        <v>2089</v>
      </c>
      <c r="P32" s="93" t="e">
        <f>#REF!</f>
        <v>#REF!</v>
      </c>
      <c r="Q32" s="143" t="s">
        <v>81</v>
      </c>
      <c r="R32" s="143"/>
      <c r="S32" s="143"/>
      <c r="T32" s="93" t="s">
        <v>67</v>
      </c>
      <c r="U32" s="73">
        <f>M26</f>
        <v>28080</v>
      </c>
      <c r="V32" s="73">
        <f t="shared" si="18"/>
        <v>28080</v>
      </c>
      <c r="W32" s="93" t="e">
        <f>#REF!</f>
        <v>#REF!</v>
      </c>
      <c r="X32" s="79"/>
      <c r="AA32" s="76"/>
      <c r="AB32" s="76"/>
      <c r="AC32" s="76"/>
      <c r="AD32" s="76"/>
      <c r="AE32" s="76"/>
      <c r="AF32" s="76"/>
      <c r="AG32" s="76"/>
      <c r="AH32" s="76"/>
    </row>
    <row r="33" spans="1:34" s="77" customFormat="1" ht="15" customHeight="1">
      <c r="A33" s="144" t="s">
        <v>82</v>
      </c>
      <c r="B33" s="144"/>
      <c r="C33" s="94" t="s">
        <v>79</v>
      </c>
      <c r="D33" s="70">
        <f>Q26/1000</f>
        <v>4</v>
      </c>
      <c r="E33" s="71">
        <f t="shared" si="19"/>
        <v>4</v>
      </c>
      <c r="F33" s="72" t="e">
        <f>#REF!</f>
        <v>#REF!</v>
      </c>
      <c r="G33" s="142" t="s">
        <v>83</v>
      </c>
      <c r="H33" s="142"/>
      <c r="I33" s="142"/>
      <c r="J33" s="142"/>
      <c r="K33" s="142"/>
      <c r="L33" s="142"/>
      <c r="M33" s="93" t="s">
        <v>69</v>
      </c>
      <c r="N33" s="73">
        <f>AL26</f>
        <v>3691</v>
      </c>
      <c r="O33" s="74">
        <f>N33</f>
        <v>3691</v>
      </c>
      <c r="P33" s="93" t="e">
        <f>#REF!</f>
        <v>#REF!</v>
      </c>
      <c r="Q33" s="79"/>
      <c r="R33" s="80"/>
      <c r="S33" s="79"/>
      <c r="T33" s="79"/>
      <c r="U33" s="79"/>
      <c r="V33" s="79"/>
      <c r="W33" s="79"/>
      <c r="X33" s="79"/>
      <c r="AA33" s="76"/>
      <c r="AB33" s="76"/>
      <c r="AC33" s="76"/>
      <c r="AD33" s="76"/>
      <c r="AE33" s="76"/>
      <c r="AF33" s="76"/>
      <c r="AG33" s="76"/>
      <c r="AH33" s="76"/>
    </row>
    <row r="34" spans="1:34" s="77" customFormat="1" ht="15" customHeight="1">
      <c r="A34" s="144" t="s">
        <v>84</v>
      </c>
      <c r="B34" s="144"/>
      <c r="C34" s="94" t="s">
        <v>79</v>
      </c>
      <c r="D34" s="70">
        <v>0</v>
      </c>
      <c r="E34" s="71">
        <f t="shared" si="19"/>
        <v>0</v>
      </c>
      <c r="F34" s="72" t="e">
        <f>#REF!</f>
        <v>#REF!</v>
      </c>
      <c r="G34" s="142" t="s">
        <v>85</v>
      </c>
      <c r="H34" s="142"/>
      <c r="I34" s="142"/>
      <c r="J34" s="142"/>
      <c r="K34" s="142"/>
      <c r="L34" s="142"/>
      <c r="M34" s="93" t="s">
        <v>67</v>
      </c>
      <c r="N34" s="73">
        <f>AT26</f>
        <v>5613</v>
      </c>
      <c r="O34" s="74">
        <f>N34</f>
        <v>5613</v>
      </c>
      <c r="P34" s="93" t="e">
        <f>#REF!</f>
        <v>#REF!</v>
      </c>
      <c r="Q34" s="79"/>
      <c r="R34" s="80"/>
      <c r="S34" s="79"/>
      <c r="T34" s="79"/>
      <c r="U34" s="79"/>
      <c r="V34" s="79"/>
      <c r="W34" s="79"/>
      <c r="X34" s="79"/>
      <c r="AA34" s="76"/>
      <c r="AB34" s="76"/>
      <c r="AC34" s="76"/>
      <c r="AD34" s="76"/>
      <c r="AE34" s="76"/>
      <c r="AF34" s="76"/>
      <c r="AG34" s="76"/>
      <c r="AH34" s="76"/>
    </row>
    <row r="35" spans="1:34" s="77" customFormat="1" ht="15" customHeight="1">
      <c r="A35" s="142" t="s">
        <v>86</v>
      </c>
      <c r="B35" s="142"/>
      <c r="C35" s="81" t="s">
        <v>69</v>
      </c>
      <c r="D35" s="82">
        <f>AE26</f>
        <v>56997</v>
      </c>
      <c r="E35" s="83">
        <f>E38+E40+O29+O31+O33+O35</f>
        <v>56317</v>
      </c>
      <c r="F35" s="72" t="e">
        <f>#REF!</f>
        <v>#REF!</v>
      </c>
      <c r="G35" s="142" t="s">
        <v>87</v>
      </c>
      <c r="H35" s="142"/>
      <c r="I35" s="142"/>
      <c r="J35" s="142"/>
      <c r="K35" s="142"/>
      <c r="L35" s="142"/>
      <c r="M35" s="93" t="s">
        <v>69</v>
      </c>
      <c r="N35" s="73">
        <f>AN26</f>
        <v>0</v>
      </c>
      <c r="O35" s="74">
        <f t="shared" si="17"/>
        <v>0</v>
      </c>
      <c r="P35" s="93" t="e">
        <f>#REF!</f>
        <v>#REF!</v>
      </c>
      <c r="Q35" s="79"/>
      <c r="R35" s="80"/>
      <c r="S35" s="79"/>
      <c r="T35" s="79"/>
      <c r="U35" s="79"/>
      <c r="V35" s="79"/>
      <c r="W35" s="75"/>
      <c r="X35" s="75"/>
      <c r="Y35" s="76"/>
      <c r="Z35" s="76"/>
      <c r="AA35" s="76"/>
      <c r="AB35" s="76"/>
      <c r="AC35" s="76"/>
      <c r="AD35" s="76"/>
    </row>
    <row r="36" spans="1:34" s="77" customFormat="1" ht="15" customHeight="1">
      <c r="A36" s="142" t="s">
        <v>88</v>
      </c>
      <c r="B36" s="142"/>
      <c r="C36" s="81" t="s">
        <v>69</v>
      </c>
      <c r="D36" s="82">
        <f>AG26</f>
        <v>56317</v>
      </c>
      <c r="E36" s="71">
        <f>E38+E40+O29+O31+O33</f>
        <v>56317</v>
      </c>
      <c r="F36" s="72" t="e">
        <f>#REF!</f>
        <v>#REF!</v>
      </c>
      <c r="G36" s="142" t="s">
        <v>89</v>
      </c>
      <c r="H36" s="142"/>
      <c r="I36" s="142"/>
      <c r="J36" s="142"/>
      <c r="K36" s="142"/>
      <c r="L36" s="142"/>
      <c r="M36" s="93" t="s">
        <v>67</v>
      </c>
      <c r="N36" s="73">
        <f>AV26</f>
        <v>0</v>
      </c>
      <c r="O36" s="74">
        <f t="shared" si="17"/>
        <v>0</v>
      </c>
      <c r="P36" s="93" t="e">
        <f>#REF!</f>
        <v>#REF!</v>
      </c>
      <c r="Q36" s="79"/>
      <c r="R36" s="80"/>
      <c r="S36" s="79"/>
      <c r="T36" s="79"/>
      <c r="U36" s="79"/>
      <c r="V36" s="79"/>
      <c r="W36" s="75"/>
      <c r="X36" s="75"/>
      <c r="Y36" s="76"/>
      <c r="Z36" s="76"/>
      <c r="AA36" s="76"/>
      <c r="AB36" s="76"/>
      <c r="AC36" s="76"/>
      <c r="AD36" s="76"/>
    </row>
    <row r="37" spans="1:34" s="88" customFormat="1" ht="15" customHeight="1">
      <c r="A37" s="144" t="s">
        <v>90</v>
      </c>
      <c r="B37" s="144"/>
      <c r="C37" s="94" t="s">
        <v>67</v>
      </c>
      <c r="D37" s="70">
        <f>AO26</f>
        <v>83006</v>
      </c>
      <c r="E37" s="71">
        <f>E39+E41+O30+O32+O34</f>
        <v>83006</v>
      </c>
      <c r="F37" s="72" t="e">
        <f>#REF!</f>
        <v>#REF!</v>
      </c>
      <c r="G37" s="145" t="s">
        <v>91</v>
      </c>
      <c r="H37" s="145"/>
      <c r="I37" s="145"/>
      <c r="J37" s="145"/>
      <c r="K37" s="145"/>
      <c r="L37" s="145"/>
      <c r="M37" s="94" t="s">
        <v>69</v>
      </c>
      <c r="N37" s="70">
        <f>V26</f>
        <v>19183</v>
      </c>
      <c r="O37" s="71">
        <f>N37</f>
        <v>19183</v>
      </c>
      <c r="P37" s="93" t="e">
        <f>#REF!</f>
        <v>#REF!</v>
      </c>
      <c r="Q37" s="84"/>
      <c r="R37" s="85"/>
      <c r="S37" s="84"/>
      <c r="T37" s="84"/>
      <c r="U37" s="84"/>
      <c r="V37" s="84"/>
      <c r="W37" s="86"/>
      <c r="X37" s="86"/>
      <c r="Y37" s="87"/>
      <c r="Z37" s="87"/>
      <c r="AA37" s="87"/>
      <c r="AB37" s="87"/>
      <c r="AC37" s="87"/>
      <c r="AD37" s="87"/>
    </row>
    <row r="38" spans="1:34" s="77" customFormat="1">
      <c r="A38" s="142" t="s">
        <v>92</v>
      </c>
      <c r="B38" s="142"/>
      <c r="C38" s="93" t="s">
        <v>69</v>
      </c>
      <c r="D38" s="73">
        <f>AJ26</f>
        <v>40070</v>
      </c>
      <c r="E38" s="89">
        <f>D38</f>
        <v>40070</v>
      </c>
      <c r="F38" s="72" t="e">
        <f>#REF!</f>
        <v>#REF!</v>
      </c>
      <c r="G38" s="143" t="s">
        <v>93</v>
      </c>
      <c r="H38" s="143"/>
      <c r="I38" s="143"/>
      <c r="J38" s="143"/>
      <c r="K38" s="143"/>
      <c r="L38" s="143"/>
      <c r="M38" s="93" t="s">
        <v>69</v>
      </c>
      <c r="N38" s="73"/>
      <c r="O38" s="74">
        <f>N38</f>
        <v>0</v>
      </c>
      <c r="P38" s="93" t="e">
        <f>#REF!</f>
        <v>#REF!</v>
      </c>
      <c r="Q38" s="79"/>
      <c r="R38" s="80"/>
      <c r="S38" s="79"/>
      <c r="T38" s="79"/>
      <c r="U38" s="79"/>
      <c r="V38" s="79"/>
      <c r="W38" s="75"/>
      <c r="X38" s="75"/>
      <c r="Y38" s="76"/>
      <c r="Z38" s="76"/>
      <c r="AA38" s="76"/>
      <c r="AB38" s="76"/>
      <c r="AC38" s="76"/>
      <c r="AD38" s="76"/>
    </row>
    <row r="39" spans="1:34" s="77" customFormat="1" ht="15" customHeight="1">
      <c r="A39" s="142" t="s">
        <v>94</v>
      </c>
      <c r="B39" s="142"/>
      <c r="C39" s="93" t="s">
        <v>67</v>
      </c>
      <c r="D39" s="73">
        <f>AR26</f>
        <v>47397</v>
      </c>
      <c r="E39" s="89">
        <f>D39</f>
        <v>47397</v>
      </c>
      <c r="F39" s="72" t="e">
        <f>#REF!</f>
        <v>#REF!</v>
      </c>
      <c r="G39" s="143" t="s">
        <v>95</v>
      </c>
      <c r="H39" s="143"/>
      <c r="I39" s="143"/>
      <c r="J39" s="143"/>
      <c r="K39" s="143"/>
      <c r="L39" s="143"/>
      <c r="M39" s="93" t="s">
        <v>67</v>
      </c>
      <c r="N39" s="74">
        <f>X26</f>
        <v>12650</v>
      </c>
      <c r="O39" s="74">
        <f>SUM(O40:O44)</f>
        <v>0</v>
      </c>
      <c r="P39" s="93" t="e">
        <f>#REF!</f>
        <v>#REF!</v>
      </c>
      <c r="Q39" s="79"/>
      <c r="R39" s="80"/>
      <c r="S39" s="79"/>
      <c r="T39" s="79"/>
      <c r="U39" s="79"/>
      <c r="V39" s="79"/>
      <c r="W39" s="75"/>
      <c r="X39" s="75"/>
      <c r="Y39" s="76"/>
      <c r="Z39" s="76"/>
      <c r="AA39" s="76"/>
      <c r="AB39" s="76"/>
      <c r="AC39" s="76"/>
      <c r="AD39" s="76"/>
    </row>
    <row r="40" spans="1:34" s="77" customFormat="1" ht="15" customHeight="1">
      <c r="A40" s="142" t="s">
        <v>96</v>
      </c>
      <c r="B40" s="142"/>
      <c r="C40" s="93" t="s">
        <v>69</v>
      </c>
      <c r="D40" s="73">
        <f>AI26</f>
        <v>3076</v>
      </c>
      <c r="E40" s="89">
        <f>D40</f>
        <v>3076</v>
      </c>
      <c r="F40" s="72" t="e">
        <f>#REF!</f>
        <v>#REF!</v>
      </c>
      <c r="G40" s="143" t="s">
        <v>59</v>
      </c>
      <c r="H40" s="143"/>
      <c r="I40" s="143"/>
      <c r="J40" s="143"/>
      <c r="K40" s="143"/>
      <c r="L40" s="143"/>
      <c r="M40" s="93" t="s">
        <v>67</v>
      </c>
      <c r="N40" s="74"/>
      <c r="O40" s="74"/>
      <c r="P40" s="93" t="e">
        <f>#REF!</f>
        <v>#REF!</v>
      </c>
      <c r="Q40" s="79"/>
      <c r="R40" s="80"/>
      <c r="S40" s="79"/>
      <c r="T40" s="79"/>
      <c r="U40" s="79"/>
      <c r="V40" s="79"/>
      <c r="W40" s="75"/>
      <c r="X40" s="75"/>
      <c r="Y40" s="76"/>
      <c r="Z40" s="76"/>
      <c r="AA40" s="76"/>
      <c r="AB40" s="76"/>
      <c r="AC40" s="76"/>
      <c r="AD40" s="76"/>
    </row>
    <row r="41" spans="1:34" s="77" customFormat="1" ht="15" customHeight="1">
      <c r="A41" s="142" t="s">
        <v>97</v>
      </c>
      <c r="B41" s="142"/>
      <c r="C41" s="93" t="s">
        <v>67</v>
      </c>
      <c r="D41" s="90">
        <f>AQ26</f>
        <v>6608</v>
      </c>
      <c r="E41" s="89">
        <f>D41</f>
        <v>6608</v>
      </c>
      <c r="F41" s="72" t="e">
        <f>#REF!</f>
        <v>#REF!</v>
      </c>
      <c r="G41" s="143" t="s">
        <v>61</v>
      </c>
      <c r="H41" s="143"/>
      <c r="I41" s="143"/>
      <c r="J41" s="143"/>
      <c r="K41" s="143"/>
      <c r="L41" s="143"/>
      <c r="M41" s="93" t="s">
        <v>67</v>
      </c>
      <c r="N41" s="74"/>
      <c r="O41" s="74"/>
      <c r="P41" s="93" t="e">
        <f>#REF!</f>
        <v>#REF!</v>
      </c>
      <c r="Q41" s="79"/>
      <c r="R41" s="80"/>
      <c r="S41" s="79"/>
      <c r="T41" s="79"/>
      <c r="U41" s="79"/>
      <c r="V41" s="79"/>
      <c r="W41" s="75"/>
      <c r="X41" s="75"/>
      <c r="Y41" s="76"/>
      <c r="Z41" s="76"/>
      <c r="AA41" s="76"/>
      <c r="AB41" s="76"/>
      <c r="AC41" s="76"/>
      <c r="AD41" s="76"/>
    </row>
    <row r="42" spans="1:34" s="77" customFormat="1">
      <c r="A42" s="79"/>
      <c r="B42" s="79"/>
      <c r="C42" s="79"/>
      <c r="D42" s="79"/>
      <c r="E42" s="80"/>
      <c r="F42" s="79"/>
      <c r="G42" s="143" t="s">
        <v>60</v>
      </c>
      <c r="H42" s="143"/>
      <c r="I42" s="143"/>
      <c r="J42" s="143"/>
      <c r="K42" s="143"/>
      <c r="L42" s="143"/>
      <c r="M42" s="93" t="s">
        <v>67</v>
      </c>
      <c r="N42" s="74"/>
      <c r="O42" s="74"/>
      <c r="P42" s="93" t="e">
        <f>#REF!</f>
        <v>#REF!</v>
      </c>
      <c r="Q42" s="79"/>
      <c r="R42" s="80"/>
      <c r="S42" s="79"/>
      <c r="T42" s="79"/>
      <c r="U42" s="79"/>
      <c r="V42" s="79"/>
      <c r="W42" s="75"/>
      <c r="X42" s="75"/>
      <c r="Y42" s="76"/>
      <c r="Z42" s="76"/>
      <c r="AA42" s="76"/>
      <c r="AB42" s="76"/>
      <c r="AC42" s="76"/>
      <c r="AD42" s="76"/>
    </row>
    <row r="43" spans="1:34" s="77" customFormat="1">
      <c r="A43" s="79"/>
      <c r="B43" s="79"/>
      <c r="C43" s="79"/>
      <c r="D43" s="79"/>
      <c r="E43" s="91" t="e">
        <f>F35-E35</f>
        <v>#REF!</v>
      </c>
      <c r="F43" s="79"/>
      <c r="G43" s="143" t="s">
        <v>98</v>
      </c>
      <c r="H43" s="143"/>
      <c r="I43" s="143"/>
      <c r="J43" s="143"/>
      <c r="K43" s="143"/>
      <c r="L43" s="143"/>
      <c r="M43" s="93" t="s">
        <v>67</v>
      </c>
      <c r="N43" s="74"/>
      <c r="O43" s="74"/>
      <c r="P43" s="93" t="e">
        <f>#REF!</f>
        <v>#REF!</v>
      </c>
      <c r="Q43" s="79"/>
      <c r="R43" s="80"/>
      <c r="S43" s="79"/>
      <c r="T43" s="79"/>
      <c r="U43" s="79"/>
      <c r="V43" s="79"/>
      <c r="W43" s="75"/>
      <c r="X43" s="75"/>
      <c r="Y43" s="76"/>
      <c r="Z43" s="76"/>
      <c r="AA43" s="76"/>
      <c r="AB43" s="76"/>
      <c r="AC43" s="76"/>
      <c r="AD43" s="76"/>
    </row>
    <row r="44" spans="1:34" s="77" customFormat="1">
      <c r="A44" s="79"/>
      <c r="B44" s="79"/>
      <c r="C44" s="79"/>
      <c r="D44" s="79"/>
      <c r="E44" s="80"/>
      <c r="F44" s="79"/>
      <c r="G44" s="143" t="s">
        <v>62</v>
      </c>
      <c r="H44" s="143"/>
      <c r="I44" s="143"/>
      <c r="J44" s="143"/>
      <c r="K44" s="143"/>
      <c r="L44" s="143"/>
      <c r="M44" s="93" t="s">
        <v>67</v>
      </c>
      <c r="N44" s="74"/>
      <c r="O44" s="74"/>
      <c r="P44" s="93" t="e">
        <f>#REF!</f>
        <v>#REF!</v>
      </c>
      <c r="Q44" s="79"/>
      <c r="R44" s="80"/>
      <c r="S44" s="79"/>
      <c r="T44" s="79"/>
      <c r="U44" s="79"/>
      <c r="V44" s="79"/>
      <c r="W44" s="75"/>
      <c r="X44" s="75"/>
      <c r="Y44" s="76"/>
      <c r="Z44" s="76"/>
      <c r="AA44" s="76"/>
      <c r="AB44" s="76"/>
      <c r="AC44" s="76"/>
      <c r="AD44" s="76"/>
    </row>
    <row r="45" spans="1:34" s="77" customFormat="1">
      <c r="E45" s="92"/>
      <c r="H45" s="92"/>
      <c r="N45" s="92"/>
      <c r="P45" s="92"/>
      <c r="R45" s="92"/>
      <c r="W45" s="76"/>
      <c r="X45" s="76"/>
      <c r="Y45" s="76"/>
      <c r="Z45" s="76"/>
      <c r="AA45" s="76"/>
      <c r="AB45" s="76"/>
      <c r="AC45" s="76"/>
      <c r="AD45" s="76"/>
    </row>
  </sheetData>
  <mergeCells count="79">
    <mergeCell ref="G42:L42"/>
    <mergeCell ref="G43:L43"/>
    <mergeCell ref="G44:L44"/>
    <mergeCell ref="A39:B39"/>
    <mergeCell ref="G39:L39"/>
    <mergeCell ref="A40:B40"/>
    <mergeCell ref="G40:L40"/>
    <mergeCell ref="A41:B41"/>
    <mergeCell ref="G41:L41"/>
    <mergeCell ref="A36:B36"/>
    <mergeCell ref="G36:L36"/>
    <mergeCell ref="A37:B37"/>
    <mergeCell ref="G37:L37"/>
    <mergeCell ref="A38:B38"/>
    <mergeCell ref="G38:L38"/>
    <mergeCell ref="A33:B33"/>
    <mergeCell ref="G33:L33"/>
    <mergeCell ref="A34:B34"/>
    <mergeCell ref="G34:L34"/>
    <mergeCell ref="A35:B35"/>
    <mergeCell ref="G35:L35"/>
    <mergeCell ref="A31:B31"/>
    <mergeCell ref="G31:L31"/>
    <mergeCell ref="Q31:S31"/>
    <mergeCell ref="A32:B32"/>
    <mergeCell ref="G32:L32"/>
    <mergeCell ref="Q32:S32"/>
    <mergeCell ref="A29:B29"/>
    <mergeCell ref="G29:L29"/>
    <mergeCell ref="Q29:S29"/>
    <mergeCell ref="G30:L30"/>
    <mergeCell ref="Q30:S30"/>
    <mergeCell ref="AW4:AW6"/>
    <mergeCell ref="AX4:AY4"/>
    <mergeCell ref="AB5:AB6"/>
    <mergeCell ref="AC5:AC6"/>
    <mergeCell ref="AD5:AD6"/>
    <mergeCell ref="AE5:AE6"/>
    <mergeCell ref="AF5:AF6"/>
    <mergeCell ref="AG5:AG6"/>
    <mergeCell ref="AH5:AH6"/>
    <mergeCell ref="AI5:AN5"/>
    <mergeCell ref="AO5:AO6"/>
    <mergeCell ref="AP5:AP6"/>
    <mergeCell ref="AQ5:AV5"/>
    <mergeCell ref="AX5:AX6"/>
    <mergeCell ref="AY5:AY6"/>
    <mergeCell ref="A1:W1"/>
    <mergeCell ref="AE1:AV1"/>
    <mergeCell ref="A2:W2"/>
    <mergeCell ref="AE2:AV2"/>
    <mergeCell ref="V4:V6"/>
    <mergeCell ref="W4:W6"/>
    <mergeCell ref="X4:Y5"/>
    <mergeCell ref="AA4:AA6"/>
    <mergeCell ref="AB4:AV4"/>
    <mergeCell ref="G5:G6"/>
    <mergeCell ref="H5:H6"/>
    <mergeCell ref="K5:K6"/>
    <mergeCell ref="L5:L6"/>
    <mergeCell ref="U5:U6"/>
    <mergeCell ref="Q5:Q6"/>
    <mergeCell ref="R5:R6"/>
    <mergeCell ref="S5:S6"/>
    <mergeCell ref="T5:T6"/>
    <mergeCell ref="A4:A6"/>
    <mergeCell ref="B4:H4"/>
    <mergeCell ref="K4:P4"/>
    <mergeCell ref="Q4:R4"/>
    <mergeCell ref="S4:U4"/>
    <mergeCell ref="M5:M6"/>
    <mergeCell ref="N5:N6"/>
    <mergeCell ref="O5:O6"/>
    <mergeCell ref="P5:P6"/>
    <mergeCell ref="B5:B6"/>
    <mergeCell ref="C5:C6"/>
    <mergeCell ref="D5:D6"/>
    <mergeCell ref="E5:E6"/>
    <mergeCell ref="F5:F6"/>
  </mergeCells>
  <pageMargins left="0.70866141732283472" right="0.70866141732283472" top="0.74803149606299213" bottom="0.74803149606299213" header="0.31496062992125984" footer="0.31496062992125984"/>
  <pageSetup paperSize="9" scale="7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2016-09-21T11:26:05Z</dcterms:modified>
</cp:coreProperties>
</file>